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/>
  <mc:AlternateContent xmlns:mc="http://schemas.openxmlformats.org/markup-compatibility/2006">
    <mc:Choice Requires="x15">
      <x15ac:absPath xmlns:x15ac="http://schemas.microsoft.com/office/spreadsheetml/2010/11/ac" url="C:\Users\Katka\Desktop\2022\Ukončené zakázky\Vodovod Mnichovice\Aktualizace 15.2\"/>
    </mc:Choice>
  </mc:AlternateContent>
  <xr:revisionPtr revIDLastSave="0" documentId="13_ncr:1_{EC51CE8C-015C-46DD-A6E5-1094E0E5B7A6}" xr6:coauthVersionLast="43" xr6:coauthVersionMax="43" xr10:uidLastSave="{00000000-0000-0000-0000-000000000000}"/>
  <bookViews>
    <workbookView xWindow="-108" yWindow="-108" windowWidth="23256" windowHeight="12576" activeTab="3" xr2:uid="{00000000-000D-0000-FFFF-FFFF00000000}"/>
  </bookViews>
  <sheets>
    <sheet name="Rekapitulace stavby" sheetId="1" r:id="rId1"/>
    <sheet name="SO 300 - Úprava vodovodu ..." sheetId="2" r:id="rId2"/>
    <sheet name="VRN - Vedlejší rozpočtové..." sheetId="3" r:id="rId3"/>
    <sheet name="ON - Ostatní náklady" sheetId="4" r:id="rId4"/>
    <sheet name="Pokyny pro vyplnění" sheetId="5" r:id="rId5"/>
  </sheets>
  <definedNames>
    <definedName name="_xlnm._FilterDatabase" localSheetId="3" hidden="1">'ON - Ostatní náklady'!$C$80:$K$98</definedName>
    <definedName name="_xlnm._FilterDatabase" localSheetId="1" hidden="1">'SO 300 - Úprava vodovodu ...'!$C$86:$K$406</definedName>
    <definedName name="_xlnm._FilterDatabase" localSheetId="2" hidden="1">'VRN - Vedlejší rozpočtové...'!$C$82:$K$96</definedName>
    <definedName name="_xlnm.Print_Titles" localSheetId="3">'ON - Ostatní náklady'!$80:$80</definedName>
    <definedName name="_xlnm.Print_Titles" localSheetId="0">'Rekapitulace stavby'!$52:$52</definedName>
    <definedName name="_xlnm.Print_Titles" localSheetId="1">'SO 300 - Úprava vodovodu ...'!$86:$86</definedName>
    <definedName name="_xlnm.Print_Titles" localSheetId="2">'VRN - Vedlejší rozpočtové...'!$82:$82</definedName>
    <definedName name="_xlnm.Print_Area" localSheetId="3">'ON - Ostatní náklady'!$C$4:$J$39,'ON - Ostatní náklady'!$C$45:$J$62,'ON - Ostatní náklady'!$C$68:$K$98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stavby'!$C$42:$AQ$58</definedName>
    <definedName name="_xlnm.Print_Area" localSheetId="1">'SO 300 - Úprava vodovodu ...'!$C$4:$J$39,'SO 300 - Úprava vodovodu ...'!$C$45:$J$68,'SO 300 - Úprava vodovodu ...'!$C$74:$K$406</definedName>
    <definedName name="_xlnm.Print_Area" localSheetId="2">'VRN - Vedlejší rozpočtové...'!$C$4:$J$39,'VRN - Vedlejší rozpočtové...'!$C$45:$J$64,'VRN - Vedlejší rozpočtové...'!$C$70:$K$96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37" i="4" l="1"/>
  <c r="J36" i="4"/>
  <c r="AY57" i="1"/>
  <c r="J35" i="4"/>
  <c r="AX57" i="1" s="1"/>
  <c r="BI96" i="4"/>
  <c r="BH96" i="4"/>
  <c r="BG96" i="4"/>
  <c r="BF96" i="4"/>
  <c r="T96" i="4"/>
  <c r="R96" i="4"/>
  <c r="P96" i="4"/>
  <c r="BI93" i="4"/>
  <c r="BH93" i="4"/>
  <c r="BG93" i="4"/>
  <c r="BF93" i="4"/>
  <c r="T93" i="4"/>
  <c r="R93" i="4"/>
  <c r="P93" i="4"/>
  <c r="BI90" i="4"/>
  <c r="BH90" i="4"/>
  <c r="BG90" i="4"/>
  <c r="BF90" i="4"/>
  <c r="T90" i="4"/>
  <c r="R90" i="4"/>
  <c r="P90" i="4"/>
  <c r="BI87" i="4"/>
  <c r="BH87" i="4"/>
  <c r="BG87" i="4"/>
  <c r="BF87" i="4"/>
  <c r="T87" i="4"/>
  <c r="R87" i="4"/>
  <c r="P87" i="4"/>
  <c r="BI84" i="4"/>
  <c r="BH84" i="4"/>
  <c r="BG84" i="4"/>
  <c r="BF84" i="4"/>
  <c r="T84" i="4"/>
  <c r="R84" i="4"/>
  <c r="P84" i="4"/>
  <c r="J78" i="4"/>
  <c r="J77" i="4"/>
  <c r="F77" i="4"/>
  <c r="F75" i="4"/>
  <c r="E73" i="4"/>
  <c r="J55" i="4"/>
  <c r="J54" i="4"/>
  <c r="F54" i="4"/>
  <c r="F52" i="4"/>
  <c r="E50" i="4"/>
  <c r="J18" i="4"/>
  <c r="E18" i="4"/>
  <c r="F78" i="4" s="1"/>
  <c r="J17" i="4"/>
  <c r="J12" i="4"/>
  <c r="J52" i="4" s="1"/>
  <c r="E7" i="4"/>
  <c r="E71" i="4"/>
  <c r="J37" i="3"/>
  <c r="J36" i="3"/>
  <c r="AY56" i="1"/>
  <c r="J35" i="3"/>
  <c r="AX56" i="1" s="1"/>
  <c r="BI94" i="3"/>
  <c r="BH94" i="3"/>
  <c r="BG94" i="3"/>
  <c r="BF94" i="3"/>
  <c r="T94" i="3"/>
  <c r="T93" i="3"/>
  <c r="R94" i="3"/>
  <c r="R93" i="3" s="1"/>
  <c r="R84" i="3" s="1"/>
  <c r="R83" i="3" s="1"/>
  <c r="P94" i="3"/>
  <c r="P93" i="3"/>
  <c r="BI90" i="3"/>
  <c r="BH90" i="3"/>
  <c r="BG90" i="3"/>
  <c r="BF90" i="3"/>
  <c r="T90" i="3"/>
  <c r="T89" i="3" s="1"/>
  <c r="T84" i="3" s="1"/>
  <c r="T83" i="3" s="1"/>
  <c r="R90" i="3"/>
  <c r="R89" i="3"/>
  <c r="P90" i="3"/>
  <c r="P89" i="3" s="1"/>
  <c r="P84" i="3" s="1"/>
  <c r="P83" i="3" s="1"/>
  <c r="AU56" i="1" s="1"/>
  <c r="BI86" i="3"/>
  <c r="BH86" i="3"/>
  <c r="BG86" i="3"/>
  <c r="BF86" i="3"/>
  <c r="T86" i="3"/>
  <c r="T85" i="3"/>
  <c r="R86" i="3"/>
  <c r="R85" i="3"/>
  <c r="P86" i="3"/>
  <c r="P85" i="3"/>
  <c r="J80" i="3"/>
  <c r="J79" i="3"/>
  <c r="F79" i="3"/>
  <c r="F77" i="3"/>
  <c r="E75" i="3"/>
  <c r="J55" i="3"/>
  <c r="J54" i="3"/>
  <c r="F54" i="3"/>
  <c r="F52" i="3"/>
  <c r="E50" i="3"/>
  <c r="J18" i="3"/>
  <c r="E18" i="3"/>
  <c r="F80" i="3"/>
  <c r="J17" i="3"/>
  <c r="J12" i="3"/>
  <c r="J77" i="3" s="1"/>
  <c r="E7" i="3"/>
  <c r="E48" i="3" s="1"/>
  <c r="J37" i="2"/>
  <c r="J36" i="2"/>
  <c r="AY55" i="1"/>
  <c r="J35" i="2"/>
  <c r="AX55" i="1" s="1"/>
  <c r="BI405" i="2"/>
  <c r="BH405" i="2"/>
  <c r="BG405" i="2"/>
  <c r="BF405" i="2"/>
  <c r="T405" i="2"/>
  <c r="R405" i="2"/>
  <c r="P405" i="2"/>
  <c r="BI403" i="2"/>
  <c r="BH403" i="2"/>
  <c r="BG403" i="2"/>
  <c r="BF403" i="2"/>
  <c r="T403" i="2"/>
  <c r="R403" i="2"/>
  <c r="P403" i="2"/>
  <c r="BI398" i="2"/>
  <c r="BH398" i="2"/>
  <c r="BG398" i="2"/>
  <c r="BF398" i="2"/>
  <c r="T398" i="2"/>
  <c r="R398" i="2"/>
  <c r="P398" i="2"/>
  <c r="BI393" i="2"/>
  <c r="BH393" i="2"/>
  <c r="BG393" i="2"/>
  <c r="BF393" i="2"/>
  <c r="T393" i="2"/>
  <c r="R393" i="2"/>
  <c r="P393" i="2"/>
  <c r="BI389" i="2"/>
  <c r="BH389" i="2"/>
  <c r="BG389" i="2"/>
  <c r="BF389" i="2"/>
  <c r="T389" i="2"/>
  <c r="R389" i="2"/>
  <c r="P389" i="2"/>
  <c r="BI385" i="2"/>
  <c r="BH385" i="2"/>
  <c r="BG385" i="2"/>
  <c r="BF385" i="2"/>
  <c r="T385" i="2"/>
  <c r="R385" i="2"/>
  <c r="P385" i="2"/>
  <c r="BI381" i="2"/>
  <c r="BH381" i="2"/>
  <c r="BG381" i="2"/>
  <c r="BF381" i="2"/>
  <c r="T381" i="2"/>
  <c r="R381" i="2"/>
  <c r="P381" i="2"/>
  <c r="BI377" i="2"/>
  <c r="BH377" i="2"/>
  <c r="BG377" i="2"/>
  <c r="BF377" i="2"/>
  <c r="T377" i="2"/>
  <c r="R377" i="2"/>
  <c r="P377" i="2"/>
  <c r="BI373" i="2"/>
  <c r="BH373" i="2"/>
  <c r="BG373" i="2"/>
  <c r="BF373" i="2"/>
  <c r="T373" i="2"/>
  <c r="R373" i="2"/>
  <c r="P373" i="2"/>
  <c r="BI368" i="2"/>
  <c r="BH368" i="2"/>
  <c r="BG368" i="2"/>
  <c r="BF368" i="2"/>
  <c r="T368" i="2"/>
  <c r="R368" i="2"/>
  <c r="P368" i="2"/>
  <c r="BI364" i="2"/>
  <c r="BH364" i="2"/>
  <c r="BG364" i="2"/>
  <c r="BF364" i="2"/>
  <c r="T364" i="2"/>
  <c r="R364" i="2"/>
  <c r="P364" i="2"/>
  <c r="BI360" i="2"/>
  <c r="BH360" i="2"/>
  <c r="BG360" i="2"/>
  <c r="BF360" i="2"/>
  <c r="T360" i="2"/>
  <c r="R360" i="2"/>
  <c r="P360" i="2"/>
  <c r="BI356" i="2"/>
  <c r="BH356" i="2"/>
  <c r="BG356" i="2"/>
  <c r="BF356" i="2"/>
  <c r="T356" i="2"/>
  <c r="R356" i="2"/>
  <c r="P356" i="2"/>
  <c r="BI352" i="2"/>
  <c r="BH352" i="2"/>
  <c r="BG352" i="2"/>
  <c r="BF352" i="2"/>
  <c r="T352" i="2"/>
  <c r="R352" i="2"/>
  <c r="P352" i="2"/>
  <c r="BI347" i="2"/>
  <c r="BH347" i="2"/>
  <c r="BG347" i="2"/>
  <c r="BF347" i="2"/>
  <c r="T347" i="2"/>
  <c r="R347" i="2"/>
  <c r="P347" i="2"/>
  <c r="BI343" i="2"/>
  <c r="BH343" i="2"/>
  <c r="BG343" i="2"/>
  <c r="BF343" i="2"/>
  <c r="T343" i="2"/>
  <c r="R343" i="2"/>
  <c r="P343" i="2"/>
  <c r="BI339" i="2"/>
  <c r="BH339" i="2"/>
  <c r="BG339" i="2"/>
  <c r="BF339" i="2"/>
  <c r="T339" i="2"/>
  <c r="R339" i="2"/>
  <c r="P339" i="2"/>
  <c r="BI336" i="2"/>
  <c r="BH336" i="2"/>
  <c r="BG336" i="2"/>
  <c r="BF336" i="2"/>
  <c r="T336" i="2"/>
  <c r="R336" i="2"/>
  <c r="P336" i="2"/>
  <c r="BI333" i="2"/>
  <c r="BH333" i="2"/>
  <c r="BG333" i="2"/>
  <c r="BF333" i="2"/>
  <c r="T333" i="2"/>
  <c r="R333" i="2"/>
  <c r="P333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19" i="2"/>
  <c r="BH319" i="2"/>
  <c r="BG319" i="2"/>
  <c r="BF319" i="2"/>
  <c r="T319" i="2"/>
  <c r="R319" i="2"/>
  <c r="P319" i="2"/>
  <c r="BI315" i="2"/>
  <c r="BH315" i="2"/>
  <c r="BG315" i="2"/>
  <c r="BF315" i="2"/>
  <c r="T315" i="2"/>
  <c r="R315" i="2"/>
  <c r="P315" i="2"/>
  <c r="BI311" i="2"/>
  <c r="BH311" i="2"/>
  <c r="BG311" i="2"/>
  <c r="BF311" i="2"/>
  <c r="T311" i="2"/>
  <c r="R311" i="2"/>
  <c r="P311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5" i="2"/>
  <c r="BH295" i="2"/>
  <c r="BG295" i="2"/>
  <c r="BF295" i="2"/>
  <c r="T295" i="2"/>
  <c r="R295" i="2"/>
  <c r="P295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4" i="2"/>
  <c r="BH284" i="2"/>
  <c r="BG284" i="2"/>
  <c r="BF284" i="2"/>
  <c r="T284" i="2"/>
  <c r="R284" i="2"/>
  <c r="P284" i="2"/>
  <c r="BI281" i="2"/>
  <c r="BH281" i="2"/>
  <c r="BG281" i="2"/>
  <c r="BF281" i="2"/>
  <c r="T281" i="2"/>
  <c r="R281" i="2"/>
  <c r="P281" i="2"/>
  <c r="BI278" i="2"/>
  <c r="BH278" i="2"/>
  <c r="BG278" i="2"/>
  <c r="BF278" i="2"/>
  <c r="T278" i="2"/>
  <c r="R278" i="2"/>
  <c r="P278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1" i="2"/>
  <c r="BH261" i="2"/>
  <c r="BG261" i="2"/>
  <c r="BF261" i="2"/>
  <c r="T261" i="2"/>
  <c r="R261" i="2"/>
  <c r="P261" i="2"/>
  <c r="BI258" i="2"/>
  <c r="BH258" i="2"/>
  <c r="BG258" i="2"/>
  <c r="BF258" i="2"/>
  <c r="T258" i="2"/>
  <c r="R258" i="2"/>
  <c r="P258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0" i="2"/>
  <c r="BH240" i="2"/>
  <c r="BG240" i="2"/>
  <c r="BF240" i="2"/>
  <c r="T240" i="2"/>
  <c r="R240" i="2"/>
  <c r="P240" i="2"/>
  <c r="BI237" i="2"/>
  <c r="BH237" i="2"/>
  <c r="BG237" i="2"/>
  <c r="BF237" i="2"/>
  <c r="T237" i="2"/>
  <c r="R237" i="2"/>
  <c r="P237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6" i="2"/>
  <c r="BH216" i="2"/>
  <c r="BG216" i="2"/>
  <c r="BF216" i="2"/>
  <c r="T216" i="2"/>
  <c r="R216" i="2"/>
  <c r="P216" i="2"/>
  <c r="BI211" i="2"/>
  <c r="BH211" i="2"/>
  <c r="BG211" i="2"/>
  <c r="BF211" i="2"/>
  <c r="T211" i="2"/>
  <c r="R211" i="2"/>
  <c r="P211" i="2"/>
  <c r="BI207" i="2"/>
  <c r="BH207" i="2"/>
  <c r="BG207" i="2"/>
  <c r="BF207" i="2"/>
  <c r="T207" i="2"/>
  <c r="R207" i="2"/>
  <c r="P207" i="2"/>
  <c r="BI203" i="2"/>
  <c r="BH203" i="2"/>
  <c r="BG203" i="2"/>
  <c r="BF203" i="2"/>
  <c r="T203" i="2"/>
  <c r="R203" i="2"/>
  <c r="P203" i="2"/>
  <c r="BI199" i="2"/>
  <c r="BH199" i="2"/>
  <c r="BG199" i="2"/>
  <c r="BF199" i="2"/>
  <c r="T199" i="2"/>
  <c r="R199" i="2"/>
  <c r="P199" i="2"/>
  <c r="BI195" i="2"/>
  <c r="BH195" i="2"/>
  <c r="BG195" i="2"/>
  <c r="BF195" i="2"/>
  <c r="T195" i="2"/>
  <c r="R195" i="2"/>
  <c r="P195" i="2"/>
  <c r="BI191" i="2"/>
  <c r="BH191" i="2"/>
  <c r="BG191" i="2"/>
  <c r="BF191" i="2"/>
  <c r="T191" i="2"/>
  <c r="R191" i="2"/>
  <c r="P191" i="2"/>
  <c r="BI187" i="2"/>
  <c r="BH187" i="2"/>
  <c r="BG187" i="2"/>
  <c r="BF187" i="2"/>
  <c r="T187" i="2"/>
  <c r="R187" i="2"/>
  <c r="P187" i="2"/>
  <c r="BI182" i="2"/>
  <c r="BH182" i="2"/>
  <c r="BG182" i="2"/>
  <c r="BF182" i="2"/>
  <c r="T182" i="2"/>
  <c r="R182" i="2"/>
  <c r="P182" i="2"/>
  <c r="BI178" i="2"/>
  <c r="BH178" i="2"/>
  <c r="BG178" i="2"/>
  <c r="BF178" i="2"/>
  <c r="T178" i="2"/>
  <c r="R178" i="2"/>
  <c r="P178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39" i="2"/>
  <c r="BH139" i="2"/>
  <c r="BG139" i="2"/>
  <c r="BF139" i="2"/>
  <c r="T139" i="2"/>
  <c r="R139" i="2"/>
  <c r="P139" i="2"/>
  <c r="BI135" i="2"/>
  <c r="BH135" i="2"/>
  <c r="BG135" i="2"/>
  <c r="BF135" i="2"/>
  <c r="T135" i="2"/>
  <c r="R135" i="2"/>
  <c r="P135" i="2"/>
  <c r="BI131" i="2"/>
  <c r="BH131" i="2"/>
  <c r="BG131" i="2"/>
  <c r="BF131" i="2"/>
  <c r="T131" i="2"/>
  <c r="R131" i="2"/>
  <c r="P131" i="2"/>
  <c r="BI127" i="2"/>
  <c r="BH127" i="2"/>
  <c r="BG127" i="2"/>
  <c r="BF127" i="2"/>
  <c r="T127" i="2"/>
  <c r="R127" i="2"/>
  <c r="P127" i="2"/>
  <c r="BI123" i="2"/>
  <c r="BH123" i="2"/>
  <c r="BG123" i="2"/>
  <c r="BF123" i="2"/>
  <c r="T123" i="2"/>
  <c r="R123" i="2"/>
  <c r="P123" i="2"/>
  <c r="BI118" i="2"/>
  <c r="BH118" i="2"/>
  <c r="BG118" i="2"/>
  <c r="BF118" i="2"/>
  <c r="T118" i="2"/>
  <c r="R118" i="2"/>
  <c r="P118" i="2"/>
  <c r="BI114" i="2"/>
  <c r="BH114" i="2"/>
  <c r="BG114" i="2"/>
  <c r="BF114" i="2"/>
  <c r="T114" i="2"/>
  <c r="R114" i="2"/>
  <c r="P114" i="2"/>
  <c r="BI110" i="2"/>
  <c r="BH110" i="2"/>
  <c r="BG110" i="2"/>
  <c r="BF110" i="2"/>
  <c r="T110" i="2"/>
  <c r="R110" i="2"/>
  <c r="P110" i="2"/>
  <c r="BI106" i="2"/>
  <c r="BH106" i="2"/>
  <c r="BG106" i="2"/>
  <c r="BF106" i="2"/>
  <c r="T106" i="2"/>
  <c r="R106" i="2"/>
  <c r="P106" i="2"/>
  <c r="BI102" i="2"/>
  <c r="BH102" i="2"/>
  <c r="BG102" i="2"/>
  <c r="BF102" i="2"/>
  <c r="T102" i="2"/>
  <c r="R102" i="2"/>
  <c r="P102" i="2"/>
  <c r="BI98" i="2"/>
  <c r="BH98" i="2"/>
  <c r="BG98" i="2"/>
  <c r="BF98" i="2"/>
  <c r="T98" i="2"/>
  <c r="R98" i="2"/>
  <c r="P98" i="2"/>
  <c r="BI94" i="2"/>
  <c r="BH94" i="2"/>
  <c r="BG94" i="2"/>
  <c r="BF94" i="2"/>
  <c r="T94" i="2"/>
  <c r="R94" i="2"/>
  <c r="P94" i="2"/>
  <c r="BI90" i="2"/>
  <c r="BH90" i="2"/>
  <c r="BG90" i="2"/>
  <c r="BF90" i="2"/>
  <c r="T90" i="2"/>
  <c r="R90" i="2"/>
  <c r="P90" i="2"/>
  <c r="J84" i="2"/>
  <c r="J83" i="2"/>
  <c r="F83" i="2"/>
  <c r="F81" i="2"/>
  <c r="E79" i="2"/>
  <c r="J55" i="2"/>
  <c r="J54" i="2"/>
  <c r="F54" i="2"/>
  <c r="F52" i="2"/>
  <c r="E50" i="2"/>
  <c r="J18" i="2"/>
  <c r="E18" i="2"/>
  <c r="F84" i="2"/>
  <c r="J17" i="2"/>
  <c r="J12" i="2"/>
  <c r="J52" i="2" s="1"/>
  <c r="E7" i="2"/>
  <c r="E77" i="2" s="1"/>
  <c r="L50" i="1"/>
  <c r="AM50" i="1"/>
  <c r="AM49" i="1"/>
  <c r="L49" i="1"/>
  <c r="AM47" i="1"/>
  <c r="L47" i="1"/>
  <c r="L45" i="1"/>
  <c r="L44" i="1"/>
  <c r="J389" i="2"/>
  <c r="BK356" i="2"/>
  <c r="J339" i="2"/>
  <c r="BK298" i="2"/>
  <c r="BK254" i="2"/>
  <c r="J226" i="2"/>
  <c r="BK159" i="2"/>
  <c r="J118" i="2"/>
  <c r="BK405" i="2"/>
  <c r="J326" i="2"/>
  <c r="J295" i="2"/>
  <c r="BK258" i="2"/>
  <c r="J211" i="2"/>
  <c r="J166" i="2"/>
  <c r="J90" i="2"/>
  <c r="BK364" i="2"/>
  <c r="BK315" i="2"/>
  <c r="BK267" i="2"/>
  <c r="BK220" i="2"/>
  <c r="J102" i="2"/>
  <c r="BK385" i="2"/>
  <c r="BK291" i="2"/>
  <c r="BK226" i="2"/>
  <c r="BK170" i="2"/>
  <c r="BK114" i="2"/>
  <c r="BK86" i="3"/>
  <c r="BK87" i="4"/>
  <c r="J223" i="2"/>
  <c r="J199" i="2"/>
  <c r="J159" i="2"/>
  <c r="BK127" i="2"/>
  <c r="BK106" i="2"/>
  <c r="J377" i="2"/>
  <c r="J298" i="2"/>
  <c r="J258" i="2"/>
  <c r="BK149" i="2"/>
  <c r="BK403" i="2"/>
  <c r="BK251" i="2"/>
  <c r="J195" i="2"/>
  <c r="J145" i="2"/>
  <c r="BK90" i="2"/>
  <c r="J87" i="4"/>
  <c r="BK368" i="2"/>
  <c r="J343" i="2"/>
  <c r="J307" i="2"/>
  <c r="BK264" i="2"/>
  <c r="BK230" i="2"/>
  <c r="BK182" i="2"/>
  <c r="J131" i="2"/>
  <c r="J333" i="2"/>
  <c r="BK323" i="2"/>
  <c r="J291" i="2"/>
  <c r="J251" i="2"/>
  <c r="BK203" i="2"/>
  <c r="J153" i="2"/>
  <c r="BK393" i="2"/>
  <c r="BK360" i="2"/>
  <c r="J301" i="2"/>
  <c r="BK244" i="2"/>
  <c r="J178" i="2"/>
  <c r="BK94" i="2"/>
  <c r="J385" i="2"/>
  <c r="J288" i="2"/>
  <c r="J191" i="2"/>
  <c r="BK123" i="2"/>
  <c r="J90" i="3"/>
  <c r="BK93" i="4"/>
  <c r="J96" i="4"/>
  <c r="BK389" i="2"/>
  <c r="J360" i="2"/>
  <c r="BK333" i="2"/>
  <c r="BK274" i="2"/>
  <c r="J244" i="2"/>
  <c r="BK216" i="2"/>
  <c r="J163" i="2"/>
  <c r="J114" i="2"/>
  <c r="J323" i="2"/>
  <c r="J278" i="2"/>
  <c r="J254" i="2"/>
  <c r="J207" i="2"/>
  <c r="BK139" i="2"/>
  <c r="AS54" i="1"/>
  <c r="J233" i="2"/>
  <c r="BK153" i="2"/>
  <c r="J405" i="2"/>
  <c r="BK381" i="2"/>
  <c r="BK281" i="2"/>
  <c r="J203" i="2"/>
  <c r="J127" i="2"/>
  <c r="BK94" i="3"/>
  <c r="J90" i="4"/>
  <c r="BK90" i="4"/>
  <c r="J364" i="2"/>
  <c r="BK343" i="2"/>
  <c r="J311" i="2"/>
  <c r="J271" i="2"/>
  <c r="J237" i="2"/>
  <c r="BK195" i="2"/>
  <c r="J173" i="2"/>
  <c r="J135" i="2"/>
  <c r="BK329" i="2"/>
  <c r="BK319" i="2"/>
  <c r="BK271" i="2"/>
  <c r="BK247" i="2"/>
  <c r="BK178" i="2"/>
  <c r="BK135" i="2"/>
  <c r="BK377" i="2"/>
  <c r="J352" i="2"/>
  <c r="BK288" i="2"/>
  <c r="BK240" i="2"/>
  <c r="BK187" i="2"/>
  <c r="J403" i="2"/>
  <c r="J304" i="2"/>
  <c r="J274" i="2"/>
  <c r="BK199" i="2"/>
  <c r="J149" i="2"/>
  <c r="J94" i="2"/>
  <c r="F35" i="3"/>
  <c r="J393" i="2"/>
  <c r="J356" i="2"/>
  <c r="J319" i="2"/>
  <c r="BK278" i="2"/>
  <c r="BK211" i="2"/>
  <c r="J98" i="2"/>
  <c r="J381" i="2"/>
  <c r="BK223" i="2"/>
  <c r="BK166" i="2"/>
  <c r="J110" i="2"/>
  <c r="BK90" i="3"/>
  <c r="BK373" i="2"/>
  <c r="BK352" i="2"/>
  <c r="J336" i="2"/>
  <c r="BK284" i="2"/>
  <c r="J247" i="2"/>
  <c r="BK207" i="2"/>
  <c r="BK145" i="2"/>
  <c r="BK102" i="2"/>
  <c r="BK326" i="2"/>
  <c r="J315" i="2"/>
  <c r="BK261" i="2"/>
  <c r="J216" i="2"/>
  <c r="BK173" i="2"/>
  <c r="J123" i="2"/>
  <c r="J368" i="2"/>
  <c r="BK347" i="2"/>
  <c r="J281" i="2"/>
  <c r="J230" i="2"/>
  <c r="BK131" i="2"/>
  <c r="BK398" i="2"/>
  <c r="BK301" i="2"/>
  <c r="J240" i="2"/>
  <c r="J220" i="2"/>
  <c r="BK163" i="2"/>
  <c r="BK98" i="2"/>
  <c r="J86" i="3"/>
  <c r="BK84" i="4"/>
  <c r="J93" i="4"/>
  <c r="J373" i="2"/>
  <c r="J347" i="2"/>
  <c r="BK339" i="2"/>
  <c r="BK304" i="2"/>
  <c r="J261" i="2"/>
  <c r="J187" i="2"/>
  <c r="J139" i="2"/>
  <c r="BK336" i="2"/>
  <c r="J329" i="2"/>
  <c r="BK311" i="2"/>
  <c r="J267" i="2"/>
  <c r="BK237" i="2"/>
  <c r="J170" i="2"/>
  <c r="BK118" i="2"/>
  <c r="BK307" i="2"/>
  <c r="J284" i="2"/>
  <c r="J264" i="2"/>
  <c r="BK191" i="2"/>
  <c r="BK110" i="2"/>
  <c r="J398" i="2"/>
  <c r="BK295" i="2"/>
  <c r="BK233" i="2"/>
  <c r="J182" i="2"/>
  <c r="J106" i="2"/>
  <c r="J94" i="3"/>
  <c r="BK96" i="4"/>
  <c r="J84" i="4"/>
  <c r="BK89" i="2" l="1"/>
  <c r="J89" i="2" s="1"/>
  <c r="J61" i="2" s="1"/>
  <c r="BK177" i="2"/>
  <c r="J177" i="2" s="1"/>
  <c r="J62" i="2" s="1"/>
  <c r="R186" i="2"/>
  <c r="BK215" i="2"/>
  <c r="J215" i="2" s="1"/>
  <c r="J64" i="2" s="1"/>
  <c r="T351" i="2"/>
  <c r="P372" i="2"/>
  <c r="P402" i="2"/>
  <c r="BK83" i="4"/>
  <c r="J83" i="4" s="1"/>
  <c r="J61" i="4" s="1"/>
  <c r="T89" i="2"/>
  <c r="R177" i="2"/>
  <c r="T186" i="2"/>
  <c r="P215" i="2"/>
  <c r="P351" i="2"/>
  <c r="BK372" i="2"/>
  <c r="J372" i="2"/>
  <c r="J66" i="2"/>
  <c r="BK402" i="2"/>
  <c r="J402" i="2"/>
  <c r="J67" i="2"/>
  <c r="P83" i="4"/>
  <c r="P82" i="4" s="1"/>
  <c r="P81" i="4" s="1"/>
  <c r="AU57" i="1" s="1"/>
  <c r="P89" i="2"/>
  <c r="P177" i="2"/>
  <c r="BK186" i="2"/>
  <c r="J186" i="2"/>
  <c r="J63" i="2"/>
  <c r="R215" i="2"/>
  <c r="R351" i="2"/>
  <c r="R372" i="2"/>
  <c r="R402" i="2"/>
  <c r="R83" i="4"/>
  <c r="R82" i="4"/>
  <c r="R81" i="4"/>
  <c r="R89" i="2"/>
  <c r="R88" i="2" s="1"/>
  <c r="R87" i="2" s="1"/>
  <c r="T177" i="2"/>
  <c r="P186" i="2"/>
  <c r="T215" i="2"/>
  <c r="BK351" i="2"/>
  <c r="J351" i="2"/>
  <c r="J65" i="2"/>
  <c r="T372" i="2"/>
  <c r="T402" i="2"/>
  <c r="T83" i="4"/>
  <c r="T82" i="4"/>
  <c r="T81" i="4" s="1"/>
  <c r="BK85" i="3"/>
  <c r="J85" i="3"/>
  <c r="J61" i="3"/>
  <c r="BK89" i="3"/>
  <c r="J89" i="3" s="1"/>
  <c r="J62" i="3" s="1"/>
  <c r="BK93" i="3"/>
  <c r="J93" i="3" s="1"/>
  <c r="J63" i="3" s="1"/>
  <c r="E48" i="4"/>
  <c r="F55" i="4"/>
  <c r="J75" i="4"/>
  <c r="BE84" i="4"/>
  <c r="BE87" i="4"/>
  <c r="BE90" i="4"/>
  <c r="BE96" i="4"/>
  <c r="BE93" i="4"/>
  <c r="J52" i="3"/>
  <c r="F55" i="3"/>
  <c r="BE90" i="3"/>
  <c r="BE94" i="3"/>
  <c r="BB56" i="1"/>
  <c r="E73" i="3"/>
  <c r="BE86" i="3"/>
  <c r="E48" i="2"/>
  <c r="F55" i="2"/>
  <c r="J81" i="2"/>
  <c r="BE102" i="2"/>
  <c r="BE114" i="2"/>
  <c r="BE118" i="2"/>
  <c r="BE135" i="2"/>
  <c r="BE153" i="2"/>
  <c r="BE203" i="2"/>
  <c r="BE207" i="2"/>
  <c r="BE211" i="2"/>
  <c r="BE220" i="2"/>
  <c r="BE244" i="2"/>
  <c r="BE258" i="2"/>
  <c r="BE261" i="2"/>
  <c r="BE267" i="2"/>
  <c r="BE274" i="2"/>
  <c r="BE281" i="2"/>
  <c r="BE304" i="2"/>
  <c r="BE307" i="2"/>
  <c r="BE326" i="2"/>
  <c r="BE329" i="2"/>
  <c r="BE381" i="2"/>
  <c r="BE393" i="2"/>
  <c r="BE398" i="2"/>
  <c r="BE403" i="2"/>
  <c r="BE106" i="2"/>
  <c r="BE110" i="2"/>
  <c r="BE139" i="2"/>
  <c r="BE163" i="2"/>
  <c r="BE166" i="2"/>
  <c r="BE170" i="2"/>
  <c r="BE178" i="2"/>
  <c r="BE195" i="2"/>
  <c r="BE247" i="2"/>
  <c r="BE254" i="2"/>
  <c r="BE271" i="2"/>
  <c r="BE356" i="2"/>
  <c r="BE364" i="2"/>
  <c r="BE373" i="2"/>
  <c r="BE377" i="2"/>
  <c r="BE389" i="2"/>
  <c r="BE90" i="2"/>
  <c r="BE98" i="2"/>
  <c r="BE127" i="2"/>
  <c r="BE145" i="2"/>
  <c r="BE182" i="2"/>
  <c r="BE187" i="2"/>
  <c r="BE191" i="2"/>
  <c r="BE216" i="2"/>
  <c r="BE223" i="2"/>
  <c r="BE226" i="2"/>
  <c r="BE230" i="2"/>
  <c r="BE237" i="2"/>
  <c r="BE240" i="2"/>
  <c r="BE251" i="2"/>
  <c r="BE264" i="2"/>
  <c r="BE278" i="2"/>
  <c r="BE284" i="2"/>
  <c r="BE288" i="2"/>
  <c r="BE295" i="2"/>
  <c r="BE298" i="2"/>
  <c r="BE319" i="2"/>
  <c r="BE323" i="2"/>
  <c r="BE333" i="2"/>
  <c r="BE336" i="2"/>
  <c r="BE385" i="2"/>
  <c r="BE94" i="2"/>
  <c r="BE123" i="2"/>
  <c r="BE131" i="2"/>
  <c r="BE149" i="2"/>
  <c r="BE159" i="2"/>
  <c r="BE173" i="2"/>
  <c r="BE199" i="2"/>
  <c r="BE233" i="2"/>
  <c r="BE291" i="2"/>
  <c r="BE301" i="2"/>
  <c r="BE311" i="2"/>
  <c r="BE315" i="2"/>
  <c r="BE339" i="2"/>
  <c r="BE343" i="2"/>
  <c r="BE347" i="2"/>
  <c r="BE352" i="2"/>
  <c r="BE360" i="2"/>
  <c r="BE368" i="2"/>
  <c r="BE405" i="2"/>
  <c r="J34" i="3"/>
  <c r="AW56" i="1" s="1"/>
  <c r="J34" i="4"/>
  <c r="AW57" i="1" s="1"/>
  <c r="F36" i="2"/>
  <c r="BC55" i="1" s="1"/>
  <c r="F35" i="2"/>
  <c r="BB55" i="1"/>
  <c r="F37" i="4"/>
  <c r="BD57" i="1" s="1"/>
  <c r="J34" i="2"/>
  <c r="AW55" i="1"/>
  <c r="F34" i="4"/>
  <c r="BA57" i="1" s="1"/>
  <c r="F34" i="3"/>
  <c r="BA56" i="1"/>
  <c r="F35" i="4"/>
  <c r="BB57" i="1" s="1"/>
  <c r="F36" i="3"/>
  <c r="BC56" i="1" s="1"/>
  <c r="F37" i="3"/>
  <c r="BD56" i="1"/>
  <c r="F36" i="4"/>
  <c r="BC57" i="1" s="1"/>
  <c r="F34" i="2"/>
  <c r="BA55" i="1"/>
  <c r="F37" i="2"/>
  <c r="BD55" i="1" s="1"/>
  <c r="BB54" i="1" l="1"/>
  <c r="W31" i="1" s="1"/>
  <c r="P88" i="2"/>
  <c r="P87" i="2"/>
  <c r="AU55" i="1"/>
  <c r="T88" i="2"/>
  <c r="T87" i="2"/>
  <c r="BK88" i="2"/>
  <c r="BK87" i="2"/>
  <c r="J87" i="2" s="1"/>
  <c r="J30" i="2" s="1"/>
  <c r="AG55" i="1" s="1"/>
  <c r="AN55" i="1" s="1"/>
  <c r="BK82" i="4"/>
  <c r="J82" i="4" s="1"/>
  <c r="J60" i="4" s="1"/>
  <c r="BK84" i="3"/>
  <c r="J84" i="3"/>
  <c r="J60" i="3"/>
  <c r="F33" i="4"/>
  <c r="AZ57" i="1" s="1"/>
  <c r="J33" i="2"/>
  <c r="AV55" i="1" s="1"/>
  <c r="AT55" i="1" s="1"/>
  <c r="AU54" i="1"/>
  <c r="J33" i="3"/>
  <c r="AV56" i="1"/>
  <c r="AT56" i="1"/>
  <c r="BC54" i="1"/>
  <c r="W32" i="1" s="1"/>
  <c r="BA54" i="1"/>
  <c r="AW54" i="1" s="1"/>
  <c r="AK30" i="1" s="1"/>
  <c r="BD54" i="1"/>
  <c r="W33" i="1" s="1"/>
  <c r="F33" i="3"/>
  <c r="AZ56" i="1"/>
  <c r="J33" i="4"/>
  <c r="AV57" i="1" s="1"/>
  <c r="AT57" i="1" s="1"/>
  <c r="AX54" i="1"/>
  <c r="F33" i="2"/>
  <c r="AZ55" i="1"/>
  <c r="J88" i="2" l="1"/>
  <c r="J60" i="2" s="1"/>
  <c r="BK81" i="4"/>
  <c r="J81" i="4" s="1"/>
  <c r="J59" i="4" s="1"/>
  <c r="BK83" i="3"/>
  <c r="J83" i="3"/>
  <c r="J30" i="3" s="1"/>
  <c r="AG56" i="1" s="1"/>
  <c r="J59" i="2"/>
  <c r="J39" i="2"/>
  <c r="W30" i="1"/>
  <c r="AZ54" i="1"/>
  <c r="W29" i="1" s="1"/>
  <c r="AY54" i="1"/>
  <c r="J39" i="3" l="1"/>
  <c r="J59" i="3"/>
  <c r="AN56" i="1"/>
  <c r="J30" i="4"/>
  <c r="AG57" i="1" s="1"/>
  <c r="AG54" i="1" s="1"/>
  <c r="AK26" i="1" s="1"/>
  <c r="AV54" i="1"/>
  <c r="AK29" i="1" s="1"/>
  <c r="AK35" i="1" l="1"/>
  <c r="J39" i="4"/>
  <c r="AN57" i="1"/>
  <c r="AT54" i="1"/>
  <c r="AN54" i="1" l="1"/>
</calcChain>
</file>

<file path=xl/sharedStrings.xml><?xml version="1.0" encoding="utf-8"?>
<sst xmlns="http://schemas.openxmlformats.org/spreadsheetml/2006/main" count="4289" uniqueCount="785">
  <si>
    <t>Export Komplet</t>
  </si>
  <si>
    <t>VZ</t>
  </si>
  <si>
    <t>2.0</t>
  </si>
  <si>
    <t>ZAMOK</t>
  </si>
  <si>
    <t>False</t>
  </si>
  <si>
    <t>{6b02bb16-b6f2-4bae-8c08-6365f3f142ba}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</si>
  <si>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</si>
  <si>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</si>
  <si>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</si>
  <si>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</si>
  <si>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</si>
  <si>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</si>
  <si>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</si>
  <si>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</si>
  <si>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4/12/22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</si>
  <si>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</si>
  <si>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</si>
  <si>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II/335 - I. etapa, Mnichovice průtah</t>
  </si>
  <si>
    <t>KSO:</t>
  </si>
  <si>
    <t>827 13 11</t>
  </si>
  <si>
    <t>CC-CZ:</t>
  </si>
  <si>
    <t>22221</t>
  </si>
  <si>
    <t>Místo:</t>
  </si>
  <si>
    <t>Mnichovice</t>
  </si>
  <si>
    <t>Datum:</t>
  </si>
  <si>
    <t>4. 12. 2022</t>
  </si>
  <si>
    <t>Zadavatel:</t>
  </si>
  <si>
    <t>IČ:</t>
  </si>
  <si>
    <t/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</si>
  <si>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</si>
  <si>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</si>
  <si>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</si>
  <si>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</si>
  <si>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</si>
  <si>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</si>
  <si>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</si>
  <si>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</si>
  <si>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</si>
  <si>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</si>
  <si>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</si>
  <si>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</si>
  <si>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</si>
  <si>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</si>
  <si>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</si>
  <si>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</si>
  <si>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</si>
  <si>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</si>
  <si>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</si>
  <si>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</si>
  <si>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</si>
  <si>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</si>
  <si>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</si>
  <si>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</si>
  <si>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</si>
  <si>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</si>
  <si>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</si>
  <si>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</si>
  <si>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</si>
  <si>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</si>
  <si>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</si>
  <si>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</si>
  <si>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</si>
  <si>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</si>
  <si>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</si>
  <si>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</si>
  <si>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</si>
  <si>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</si>
  <si>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</si>
  <si>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</si>
  <si>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</si>
  <si>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</si>
  <si>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</si>
  <si>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</si>
  <si>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</si>
  <si>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</si>
  <si>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</si>
  <si>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</si>
  <si>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300</t>
  </si>
  <si>
    <t>Úprava vodovodu v ul. Ondřejovská</t>
  </si>
  <si>
    <t>STA</t>
  </si>
  <si>
    <t>1</t>
  </si>
  <si>
    <t>{9497fddb-6bf7-4c57-aaa3-8213f48a9c9d}</t>
  </si>
  <si>
    <t>2</t>
  </si>
  <si>
    <t>VRN</t>
  </si>
  <si>
    <t>Vedlejší rozpočtové náklady</t>
  </si>
  <si>
    <t>VON</t>
  </si>
  <si>
    <t>{16c0ed48-9c4e-42bf-b7d3-717898eabc6d}</t>
  </si>
  <si>
    <t>ON</t>
  </si>
  <si>
    <t>Ostatní náklady</t>
  </si>
  <si>
    <t>OST</t>
  </si>
  <si>
    <t>{b56660b4-024e-444a-8554-7c4efec22203}</t>
  </si>
  <si>
    <t>KRYCÍ LIST SOUPISU PRACÍ</t>
  </si>
  <si>
    <t>Objekt:</t>
  </si>
  <si>
    <t>SO 300 - Úprava vodovodu v ul. Ondřejovská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</si>
  <si>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</si>
  <si>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</si>
  <si>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</si>
  <si>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</si>
  <si>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</si>
  <si>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</si>
  <si>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</si>
  <si>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</si>
  <si>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</si>
  <si>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</si>
  <si>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</si>
  <si>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</si>
  <si>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</si>
  <si>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</si>
  <si>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</si>
  <si>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</si>
  <si>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</si>
  <si>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</si>
  <si>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</si>
  <si>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</si>
  <si>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</si>
  <si>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</si>
  <si>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</si>
  <si>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</si>
  <si>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</si>
  <si>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</si>
  <si>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</si>
  <si>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</si>
  <si>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</si>
  <si>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</si>
  <si>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113107143</t>
  </si>
  <si>
    <t>Odstranění podkladů nebo krytů ručně s přemístěním hmot na skládku na vzdálenost do 3 m nebo s naložením na dopravní prostředek živičných, o tl. vrstvy přes 100 do 150 mm</t>
  </si>
  <si>
    <t>m2</t>
  </si>
  <si>
    <t>CS ÚRS 2022 02</t>
  </si>
  <si>
    <t>4</t>
  </si>
  <si>
    <t>-51244295</t>
  </si>
  <si>
    <t>Online PSC</t>
  </si>
  <si>
    <t>https://podminky.urs.cz/item/CS_URS_2022_02/113107143</t>
  </si>
  <si>
    <t>VV</t>
  </si>
  <si>
    <t>152</t>
  </si>
  <si>
    <t>Součet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</si>
  <si>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</si>
  <si>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</si>
  <si>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-81017482</t>
  </si>
  <si>
    <t>https://podminky.urs.cz/item/CS_URS_2022_02/113107222</t>
  </si>
  <si>
    <t>3</t>
  </si>
  <si>
    <t>113107223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</si>
  <si>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</si>
  <si>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974809239</t>
  </si>
  <si>
    <t>https://podminky.urs.cz/item/CS_URS_2022_02/113107223</t>
  </si>
  <si>
    <t>167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</si>
  <si>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</si>
  <si>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</si>
  <si>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m</t>
  </si>
  <si>
    <t>-978807023</t>
  </si>
  <si>
    <t>https://podminky.urs.cz/item/CS_URS_2022_02/119001405</t>
  </si>
  <si>
    <t>1,1</t>
  </si>
  <si>
    <t>5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</si>
  <si>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</si>
  <si>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</si>
  <si>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1521211779</t>
  </si>
  <si>
    <t>https://podminky.urs.cz/item/CS_URS_2022_02/119001421</t>
  </si>
  <si>
    <t>8*1,1</t>
  </si>
  <si>
    <t>6</t>
  </si>
  <si>
    <t>119003215</t>
  </si>
  <si>
    <t>Pomocné konstrukce při zabezpečení výkopu svislé ocelové mobilní oplocení, výšky do 1,5 m panely ze svařovaných trubek zřízení</t>
  </si>
  <si>
    <t>-419104932</t>
  </si>
  <si>
    <t>https://podminky.urs.cz/item/CS_URS_2022_02/119003215</t>
  </si>
  <si>
    <t>2*234+2*2</t>
  </si>
  <si>
    <t>7</t>
  </si>
  <si>
    <t>119003216</t>
  </si>
  <si>
    <t>Pomocné konstrukce při zabezpečení výkopu svislé ocelové mobilní oplocení, výšky do 1,5 m panely ze svařovaných trubek odstranění</t>
  </si>
  <si>
    <t>-193085607</t>
  </si>
  <si>
    <t>https://podminky.urs.cz/item/CS_URS_2022_02/119003216</t>
  </si>
  <si>
    <t>8</t>
  </si>
  <si>
    <t>129001101</t>
  </si>
  <si>
    <t>Příplatek k cenám vykopávek za ztížení vykopávky v blízkosti podzemního vedení nebo výbušnin v horninách jakékoliv třídy</t>
  </si>
  <si>
    <t>m3</t>
  </si>
  <si>
    <t>-1271252593</t>
  </si>
  <si>
    <t>https://podminky.urs.cz/item/CS_URS_2022_02/129001101</t>
  </si>
  <si>
    <t>3*1,5*1,5*1,5 "sondy v místě napojení"</t>
  </si>
  <si>
    <t>9*1,1*2*0,5*1,75 "IS"</t>
  </si>
  <si>
    <t>9</t>
  </si>
  <si>
    <t>132254204</t>
  </si>
  <si>
    <t>Hloubení zapažených rýh šířky přes 800 do 2 000 mm strojně s urovnáním dna do předepsaného profilu a spádu v hornině třídy těžitelnosti I skupiny 3 přes 100 do 500 m3</t>
  </si>
  <si>
    <t>-621346710</t>
  </si>
  <si>
    <t>https://podminky.urs.cz/item/CS_URS_2022_02/132254204</t>
  </si>
  <si>
    <t>335*0,5</t>
  </si>
  <si>
    <t>10</t>
  </si>
  <si>
    <t>132354204</t>
  </si>
  <si>
    <t>Hloubení zapažených rýh šířky přes 800 do 2 000 mm strojně s urovnáním dna do předepsaného profilu a spádu v hornině třídy těžitelnosti II skupiny 4 přes 100 do 500 m3</t>
  </si>
  <si>
    <t>-1962995933</t>
  </si>
  <si>
    <t>https://podminky.urs.cz/item/CS_URS_2022_02/132354204</t>
  </si>
  <si>
    <t>11</t>
  </si>
  <si>
    <t>151101101</t>
  </si>
  <si>
    <t>Zřízení pažení a rozepření stěn rýh pro podzemní vedení příložné pro jakoukoliv mezerovitost, hloubky do 2 m</t>
  </si>
  <si>
    <t>1548700315</t>
  </si>
  <si>
    <t>https://podminky.urs.cz/item/CS_URS_2022_02/151101101</t>
  </si>
  <si>
    <t>470</t>
  </si>
  <si>
    <t>12</t>
  </si>
  <si>
    <t>151101111</t>
  </si>
  <si>
    <t>Odstranění pažení a rozepření stěn rýh pro podzemní vedení s uložením materiálu na vzdálenost do 3 m od kraje výkopu příložné, hloubky do 2 m</t>
  </si>
  <si>
    <t>1084637415</t>
  </si>
  <si>
    <t>https://podminky.urs.cz/item/CS_URS_2022_02/151101111</t>
  </si>
  <si>
    <t>13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</si>
  <si>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</si>
  <si>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</si>
  <si>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1915818938</t>
  </si>
  <si>
    <t>https://podminky.urs.cz/item/CS_URS_2022_02/162351103</t>
  </si>
  <si>
    <t>2*89 "zásyp vytěženou zeminou"</t>
  </si>
  <si>
    <t>219 "zásyp ŠD"</t>
  </si>
  <si>
    <t>25,5+98 "podsyp a obsyp"</t>
  </si>
  <si>
    <t>14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</si>
  <si>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</si>
  <si>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</si>
  <si>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-228288587</t>
  </si>
  <si>
    <t>https://podminky.urs.cz/item/CS_URS_2022_02/162751117</t>
  </si>
  <si>
    <t>335-89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</si>
  <si>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</si>
  <si>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</si>
  <si>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1117079986</t>
  </si>
  <si>
    <t>https://podminky.urs.cz/item/CS_URS_2022_02/162751119</t>
  </si>
  <si>
    <t>5*(335-89)</t>
  </si>
  <si>
    <t>16</t>
  </si>
  <si>
    <t>167151101</t>
  </si>
  <si>
    <t>Nakládání, skládání a překládání neulehlého výkopku nebo sypaniny strojně nakládání, množství do 100 m3, z horniny třídy těžitelnosti I, skupiny 1 až 3</t>
  </si>
  <si>
    <t>2062735058</t>
  </si>
  <si>
    <t>https://podminky.urs.cz/item/CS_URS_2022_02/167151101</t>
  </si>
  <si>
    <t>89 "zásyp vytěženou zeminou"</t>
  </si>
  <si>
    <t>17</t>
  </si>
  <si>
    <t>174151101</t>
  </si>
  <si>
    <t>Zásyp sypaninou z jakékoliv horniny strojně s uložením výkopku ve vrstvách se zhutněním jam, šachet, rýh nebo kolem objektů v těchto vykopávkách</t>
  </si>
  <si>
    <t>-216507179</t>
  </si>
  <si>
    <t>https://podminky.urs.cz/item/CS_URS_2022_02/174151101</t>
  </si>
  <si>
    <t>217+89</t>
  </si>
  <si>
    <t>18</t>
  </si>
  <si>
    <t>M</t>
  </si>
  <si>
    <t>58344197</t>
  </si>
  <si>
    <t>štěrkodrť frakce 0/63</t>
  </si>
  <si>
    <t>t</t>
  </si>
  <si>
    <t>323360146</t>
  </si>
  <si>
    <t>217*2</t>
  </si>
  <si>
    <t>19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</si>
  <si>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</si>
  <si>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</si>
  <si>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1065312970</t>
  </si>
  <si>
    <t>https://podminky.urs.cz/item/CS_URS_2022_02/175151101</t>
  </si>
  <si>
    <t>98</t>
  </si>
  <si>
    <t>20</t>
  </si>
  <si>
    <t>58331351</t>
  </si>
  <si>
    <t>kamenivo těžené drobné frakce 0/4</t>
  </si>
  <si>
    <t>-432955090</t>
  </si>
  <si>
    <t>98*1,75</t>
  </si>
  <si>
    <t>181951112</t>
  </si>
  <si>
    <t>Úprava pláně vyrovnáním výškových rozdílů strojně v hornině třídy těžitelnosti I, skupiny 1 až 3 se zhutněním</t>
  </si>
  <si>
    <t>311336413</t>
  </si>
  <si>
    <t>https://podminky.urs.cz/item/CS_URS_2022_02/181951112</t>
  </si>
  <si>
    <t>230*1,1</t>
  </si>
  <si>
    <t>Vodorovné konstrukce</t>
  </si>
  <si>
    <t>22</t>
  </si>
  <si>
    <t>451572111</t>
  </si>
  <si>
    <t>Lože pod potrubí, stoky a drobné objekty v otevřeném výkopu z kameniva drobného těženého 0 až 4 mm</t>
  </si>
  <si>
    <t>-936672590</t>
  </si>
  <si>
    <t>https://podminky.urs.cz/item/CS_URS_2022_02/451572111</t>
  </si>
  <si>
    <t>25,5</t>
  </si>
  <si>
    <t>23</t>
  </si>
  <si>
    <t>452313141</t>
  </si>
  <si>
    <t>Podkladní a zajišťovací konstrukce z betonu prostého v otevřeném výkopu bloky pro potrubí z betonu tř. C 16/20</t>
  </si>
  <si>
    <t>-1541546538</t>
  </si>
  <si>
    <t>https://podminky.urs.cz/item/CS_URS_2022_02/452313141</t>
  </si>
  <si>
    <t>1+0,5 "opěrné bloky, podbetonování tvarovek"</t>
  </si>
  <si>
    <t>Komunikace pozemní</t>
  </si>
  <si>
    <t>24</t>
  </si>
  <si>
    <t>564851111</t>
  </si>
  <si>
    <t>Podklad ze štěrkodrti ŠD s rozprostřením a zhutněním plochy přes 100 m2, po zhutnění tl. 150 mm</t>
  </si>
  <si>
    <t>2112287736</t>
  </si>
  <si>
    <t>https://podminky.urs.cz/item/CS_URS_2022_02/564851111</t>
  </si>
  <si>
    <t>25</t>
  </si>
  <si>
    <t>564861111</t>
  </si>
  <si>
    <t>Podklad ze štěrkodrti ŠD s rozprostřením a zhutněním plochy přes 100 m2, po zhutnění tl. 200 mm</t>
  </si>
  <si>
    <t>-832500994</t>
  </si>
  <si>
    <t>https://podminky.urs.cz/item/CS_URS_2022_02/564861111</t>
  </si>
  <si>
    <t>26</t>
  </si>
  <si>
    <t>564930412</t>
  </si>
  <si>
    <t>Podklad nebo podsyp z asfaltového recyklátu s rozprostřením a zhutněním plochy jednotlivě do 100 m2, po zhutnění tl. 100 mm</t>
  </si>
  <si>
    <t>-2100710708</t>
  </si>
  <si>
    <t>https://podminky.urs.cz/item/CS_URS_2022_02/564930412</t>
  </si>
  <si>
    <t>27</t>
  </si>
  <si>
    <t>565135101</t>
  </si>
  <si>
    <t>Asfaltový beton vrstva podkladní ACP 16 (obalované kamenivo střednězrnné - OKS) s rozprostřením a zhutněním v pruhu šířky do 1,5 m, po zhutnění tl. 50 mm</t>
  </si>
  <si>
    <t>1930286149</t>
  </si>
  <si>
    <t>https://podminky.urs.cz/item/CS_URS_2022_02/565135101</t>
  </si>
  <si>
    <t>28</t>
  </si>
  <si>
    <t>573191111</t>
  </si>
  <si>
    <t>Postřik infiltrační kationaktivní emulzí v množství 1,00 kg/m2</t>
  </si>
  <si>
    <t>40159048</t>
  </si>
  <si>
    <t>https://podminky.urs.cz/item/CS_URS_2022_02/573191111</t>
  </si>
  <si>
    <t>29</t>
  </si>
  <si>
    <t>573231108</t>
  </si>
  <si>
    <t>Postřik spojovací PS bez posypu kamenivem ze silniční emulze, v množství 0,50 kg/m2</t>
  </si>
  <si>
    <t>2067416133</t>
  </si>
  <si>
    <t>https://podminky.urs.cz/item/CS_URS_2022_02/573231108</t>
  </si>
  <si>
    <t>30</t>
  </si>
  <si>
    <t>577144111</t>
  </si>
  <si>
    <t>Asfaltový beton vrstva obrusná ACO 11 (ABS) s rozprostřením a se zhutněním z nemodifikovaného asfaltu v pruhu šířky do 3 m tř. I, po zhutnění tl. 50 mm</t>
  </si>
  <si>
    <t>344487851</t>
  </si>
  <si>
    <t>https://podminky.urs.cz/item/CS_URS_2022_02/577144111</t>
  </si>
  <si>
    <t>Trubní vedení</t>
  </si>
  <si>
    <t>31</t>
  </si>
  <si>
    <t>857242122</t>
  </si>
  <si>
    <t>Montáž litinových tvarovek na potrubí litinovém tlakovém jednoosých na potrubí z trub přírubových v otevřeném výkopu, kanálu nebo v šachtě DN 80</t>
  </si>
  <si>
    <t>kus</t>
  </si>
  <si>
    <t>309042702</t>
  </si>
  <si>
    <t>https://podminky.urs.cz/item/CS_URS_2022_02/857242122</t>
  </si>
  <si>
    <t>32</t>
  </si>
  <si>
    <t>55254047</t>
  </si>
  <si>
    <t>koleno 90° s patkou přírubové litinové vodovodní N-kus PN10/40 DN 80</t>
  </si>
  <si>
    <t>-601817662</t>
  </si>
  <si>
    <t>33</t>
  </si>
  <si>
    <t>31951003</t>
  </si>
  <si>
    <t>potrubní spojka jištěná proti posuvu hrdlo-příruba DN 80</t>
  </si>
  <si>
    <t>1621693019</t>
  </si>
  <si>
    <t>34</t>
  </si>
  <si>
    <t>857244122</t>
  </si>
  <si>
    <t>Montáž litinových tvarovek na potrubí litinovém tlakovém odbočných na potrubí z trub přírubových v otevřeném výkopu, kanálu nebo v šachtě DN 80</t>
  </si>
  <si>
    <t>-733070395</t>
  </si>
  <si>
    <t>https://podminky.urs.cz/item/CS_URS_2022_02/857244122</t>
  </si>
  <si>
    <t>35</t>
  </si>
  <si>
    <t>55253510</t>
  </si>
  <si>
    <t>tvarovka přírubová litinová vodovodní s přírubovou odbočkou PN10/40 T-kus DN 80/80</t>
  </si>
  <si>
    <t>711056896</t>
  </si>
  <si>
    <t>36</t>
  </si>
  <si>
    <t>857262122</t>
  </si>
  <si>
    <t>Montáž litinových tvarovek na potrubí litinovém tlakovém jednoosých na potrubí z trub přírubových v otevřeném výkopu, kanálu nebo v šachtě DN 100</t>
  </si>
  <si>
    <t>1584499828</t>
  </si>
  <si>
    <t>https://podminky.urs.cz/item/CS_URS_2022_02/857262122</t>
  </si>
  <si>
    <t>37</t>
  </si>
  <si>
    <t>31951004</t>
  </si>
  <si>
    <t>potrubní spojka jištěná proti posuvu hrdlo-příruba DN 100</t>
  </si>
  <si>
    <t>-1541916530</t>
  </si>
  <si>
    <t>38</t>
  </si>
  <si>
    <t>857264122</t>
  </si>
  <si>
    <t>Montáž litinových tvarovek na potrubí litinovém tlakovém odbočných na potrubí z trub přírubových v otevřeném výkopu, kanálu nebo v šachtě DN 100</t>
  </si>
  <si>
    <t>1606472770</t>
  </si>
  <si>
    <t>https://podminky.urs.cz/item/CS_URS_2022_02/857264122</t>
  </si>
  <si>
    <t>39</t>
  </si>
  <si>
    <t>55253515</t>
  </si>
  <si>
    <t>tvarovka přírubová litinová s přírubovou odbočkou,práškový epoxid tl 250µm T-kus DN 100/80</t>
  </si>
  <si>
    <t>1244321913</t>
  </si>
  <si>
    <t>40</t>
  </si>
  <si>
    <t>871241141</t>
  </si>
  <si>
    <t>Montáž vodovodního potrubí z plastů v otevřeném výkopu z polyetylenu PE 100 svařovaných na tupo SDR 11/PN16 D 90 x 8,2 mm</t>
  </si>
  <si>
    <t>205240113</t>
  </si>
  <si>
    <t>https://podminky.urs.cz/item/CS_URS_2022_02/871241141</t>
  </si>
  <si>
    <t>230</t>
  </si>
  <si>
    <t>41</t>
  </si>
  <si>
    <t>28613115</t>
  </si>
  <si>
    <t>trubka vodovodní PE100 PN 16 SDR11 90x8,2mm</t>
  </si>
  <si>
    <t>-42864167</t>
  </si>
  <si>
    <t>230*1,05</t>
  </si>
  <si>
    <t>42</t>
  </si>
  <si>
    <t>877241101</t>
  </si>
  <si>
    <t>Montáž tvarovek na vodovodním plastovém potrubí z polyetylenu PE 100 elektrotvarovek SDR 11/PN16 spojek, oblouků nebo redukcí d 90</t>
  </si>
  <si>
    <t>283831355</t>
  </si>
  <si>
    <t>https://podminky.urs.cz/item/CS_URS_2022_02/877241101</t>
  </si>
  <si>
    <t>43</t>
  </si>
  <si>
    <t>28615974</t>
  </si>
  <si>
    <t>elektrospojka SDR11 PE 100 PN16 D 90mm</t>
  </si>
  <si>
    <t>-663459769</t>
  </si>
  <si>
    <t>44</t>
  </si>
  <si>
    <t>28653135</t>
  </si>
  <si>
    <t>nákružek lemový PE 100 SDR11 90mm</t>
  </si>
  <si>
    <t>-618851427</t>
  </si>
  <si>
    <t>45</t>
  </si>
  <si>
    <t>28654368</t>
  </si>
  <si>
    <t>příruba volná k lemovému nákružku z polypropylénu 90</t>
  </si>
  <si>
    <t>-1340865681</t>
  </si>
  <si>
    <t>46</t>
  </si>
  <si>
    <t>877241110</t>
  </si>
  <si>
    <t>Montáž tvarovek na vodovodním plastovém potrubí z polyetylenu PE 100 elektrotvarovek SDR 11/PN16 kolen 45° d 90</t>
  </si>
  <si>
    <t>2137458353</t>
  </si>
  <si>
    <t>https://podminky.urs.cz/item/CS_URS_2022_02/877241110</t>
  </si>
  <si>
    <t>47</t>
  </si>
  <si>
    <t>28614948</t>
  </si>
  <si>
    <t>elektrokoleno 45° PE 100 PN16 D 90mm</t>
  </si>
  <si>
    <t>-598923109</t>
  </si>
  <si>
    <t>48</t>
  </si>
  <si>
    <t>891241112</t>
  </si>
  <si>
    <t>Montáž vodovodních armatur na potrubí šoupátek nebo klapek uzavíracích v otevřeném výkopu nebo v šachtách s osazením zemní soupravy (bez poklopů) DN 80</t>
  </si>
  <si>
    <t>-1207544524</t>
  </si>
  <si>
    <t>https://podminky.urs.cz/item/CS_URS_2022_02/891241112</t>
  </si>
  <si>
    <t>49</t>
  </si>
  <si>
    <t>42221116</t>
  </si>
  <si>
    <t>šoupátko s přírubami voda DN 80 PN16</t>
  </si>
  <si>
    <t>612078931</t>
  </si>
  <si>
    <t>50</t>
  </si>
  <si>
    <t>42291073</t>
  </si>
  <si>
    <t>souprava zemní pro šoupátka DN 65-80mm Rd 1,5m</t>
  </si>
  <si>
    <t>368457366</t>
  </si>
  <si>
    <t>51</t>
  </si>
  <si>
    <t>891247112</t>
  </si>
  <si>
    <t>Montáž vodovodních armatur na potrubí hydrantů podzemních (bez osazení poklopů) DN 80</t>
  </si>
  <si>
    <t>-147627562</t>
  </si>
  <si>
    <t>https://podminky.urs.cz/item/CS_URS_2022_02/891247112</t>
  </si>
  <si>
    <t>52</t>
  </si>
  <si>
    <t>42273594</t>
  </si>
  <si>
    <t>hydrant podzemní DN 80 PN 16 dvojitý uzávěr s koulí krycí v 1500mm</t>
  </si>
  <si>
    <t>-128560901</t>
  </si>
  <si>
    <t>53</t>
  </si>
  <si>
    <t>891261112</t>
  </si>
  <si>
    <t>Montáž vodovodních armatur na potrubí šoupátek nebo klapek uzavíracích v otevřeném výkopu nebo v šachtách s osazením zemní soupravy (bez poklopů) DN 100</t>
  </si>
  <si>
    <t>-1376104839</t>
  </si>
  <si>
    <t>https://podminky.urs.cz/item/CS_URS_2022_02/891261112</t>
  </si>
  <si>
    <t>54</t>
  </si>
  <si>
    <t>42221117</t>
  </si>
  <si>
    <t>šoupátko s přírubami voda DN 100 PN16</t>
  </si>
  <si>
    <t>1411563803</t>
  </si>
  <si>
    <t>55</t>
  </si>
  <si>
    <t>42291062</t>
  </si>
  <si>
    <t>souprava zemní pro šoupátka DN 100-150mm Rd 1,0m</t>
  </si>
  <si>
    <t>657229763</t>
  </si>
  <si>
    <t>56</t>
  </si>
  <si>
    <t>552920R0</t>
  </si>
  <si>
    <t>Přírubový spoj DN 80 (těsnění, šrouby, matky, podložky)</t>
  </si>
  <si>
    <t>-301527445</t>
  </si>
  <si>
    <t>57</t>
  </si>
  <si>
    <t>552920R1</t>
  </si>
  <si>
    <t>Přírubový spoj DN 100 (těsnění, šrouby, matky, podložky)</t>
  </si>
  <si>
    <t>-1640168001</t>
  </si>
  <si>
    <t>58</t>
  </si>
  <si>
    <t>892241111</t>
  </si>
  <si>
    <t>Tlakové zkoušky vodou na potrubí DN do 80</t>
  </si>
  <si>
    <t>-1001479152</t>
  </si>
  <si>
    <t>https://podminky.urs.cz/item/CS_URS_2022_02/892241111</t>
  </si>
  <si>
    <t>59</t>
  </si>
  <si>
    <t>892273122</t>
  </si>
  <si>
    <t>Proplach a dezinfekce vodovodního potrubí DN od 80 do 125</t>
  </si>
  <si>
    <t>1817924680</t>
  </si>
  <si>
    <t>https://podminky.urs.cz/item/CS_URS_2022_02/892273122</t>
  </si>
  <si>
    <t>60</t>
  </si>
  <si>
    <t>892372111</t>
  </si>
  <si>
    <t>Tlakové zkoušky vodou zabezpečení konců potrubí při tlakových zkouškách DN do 300</t>
  </si>
  <si>
    <t>2112228707</t>
  </si>
  <si>
    <t>https://podminky.urs.cz/item/CS_URS_2022_02/892372111</t>
  </si>
  <si>
    <t>61</t>
  </si>
  <si>
    <t>899401113</t>
  </si>
  <si>
    <t>Osazení poklopů litinových hydrantových</t>
  </si>
  <si>
    <t>-619736163</t>
  </si>
  <si>
    <t>https://podminky.urs.cz/item/CS_URS_2022_02/899401113</t>
  </si>
  <si>
    <t>62</t>
  </si>
  <si>
    <t>42291452</t>
  </si>
  <si>
    <t>poklop litinový hydrantový DN 80</t>
  </si>
  <si>
    <t>154170312</t>
  </si>
  <si>
    <t>63</t>
  </si>
  <si>
    <t>56230638</t>
  </si>
  <si>
    <t>deska podkladová uličního poklopu plastového hydrantového</t>
  </si>
  <si>
    <t>1135332397</t>
  </si>
  <si>
    <t>64</t>
  </si>
  <si>
    <t>899401112</t>
  </si>
  <si>
    <t>Osazení poklopů litinových šoupátkových</t>
  </si>
  <si>
    <t>1106687307</t>
  </si>
  <si>
    <t>https://podminky.urs.cz/item/CS_URS_2022_02/899401112</t>
  </si>
  <si>
    <t>65</t>
  </si>
  <si>
    <t>42291352</t>
  </si>
  <si>
    <t>poklop litinový šoupátkový pro zemní soupravy osazení do terénu a do vozovky</t>
  </si>
  <si>
    <t>-505522243</t>
  </si>
  <si>
    <t>66</t>
  </si>
  <si>
    <t>56230636</t>
  </si>
  <si>
    <t>deska podkladová uličního poklopu plastového ventilkového a šoupatového</t>
  </si>
  <si>
    <t>2135497684</t>
  </si>
  <si>
    <t>67</t>
  </si>
  <si>
    <t>8997121R1</t>
  </si>
  <si>
    <t>Orientační tabulky na vodovodních a kanalizačních řadech na zdivu</t>
  </si>
  <si>
    <t>608009337</t>
  </si>
  <si>
    <t>https://podminky.urs.cz/item/CS_URS_2022_02/8997121R1</t>
  </si>
  <si>
    <t>68</t>
  </si>
  <si>
    <t>899721111</t>
  </si>
  <si>
    <t>Signalizační vodič na potrubí DN do 150 mm</t>
  </si>
  <si>
    <t>-568470461</t>
  </si>
  <si>
    <t>https://podminky.urs.cz/item/CS_URS_2022_02/899721111</t>
  </si>
  <si>
    <t>250</t>
  </si>
  <si>
    <t>69</t>
  </si>
  <si>
    <t>899722114</t>
  </si>
  <si>
    <t>Krytí potrubí z plastů výstražnou fólií z PVC šířky 40 cm</t>
  </si>
  <si>
    <t>-920336862</t>
  </si>
  <si>
    <t>https://podminky.urs.cz/item/CS_URS_2022_02/899722114</t>
  </si>
  <si>
    <t>Ostatní konstrukce a práce, bourání</t>
  </si>
  <si>
    <t>70</t>
  </si>
  <si>
    <t>919112222</t>
  </si>
  <si>
    <t>Řezání dilatačních spár v živičném krytu vytvoření komůrky pro těsnící zálivku šířky 15 mm, hloubky 25 mm</t>
  </si>
  <si>
    <t>-729307847</t>
  </si>
  <si>
    <t>https://podminky.urs.cz/item/CS_URS_2022_02/919112222</t>
  </si>
  <si>
    <t>145</t>
  </si>
  <si>
    <t>71</t>
  </si>
  <si>
    <t>919122121</t>
  </si>
  <si>
    <t>Utěsnění dilatačních spár zálivkou za tepla v cementobetonovém nebo živičném krytu včetně adhezního nátěru s těsnicím profilem pod zálivkou, pro komůrky šířky 15 mm, hloubky 25 mm</t>
  </si>
  <si>
    <t>476810392</t>
  </si>
  <si>
    <t>https://podminky.urs.cz/item/CS_URS_2022_02/919122121</t>
  </si>
  <si>
    <t>72</t>
  </si>
  <si>
    <t>919735111</t>
  </si>
  <si>
    <t>Řezání stávajícího živičného krytu nebo podkladu hloubky do 50 mm</t>
  </si>
  <si>
    <t>-1030460655</t>
  </si>
  <si>
    <t>https://podminky.urs.cz/item/CS_URS_2022_02/919735111</t>
  </si>
  <si>
    <t>73</t>
  </si>
  <si>
    <t>919735112</t>
  </si>
  <si>
    <t>Řezání stávajícího živičného krytu nebo podkladu hloubky přes 50 do 100 mm</t>
  </si>
  <si>
    <t>-1145640767</t>
  </si>
  <si>
    <t>https://podminky.urs.cz/item/CS_URS_2022_02/919735112</t>
  </si>
  <si>
    <t>74</t>
  </si>
  <si>
    <t>919735124</t>
  </si>
  <si>
    <t>Řezání stávajícího betonového krytu nebo podkladu hloubky přes 150 do 200 mm</t>
  </si>
  <si>
    <t>755311063</t>
  </si>
  <si>
    <t>https://podminky.urs.cz/item/CS_URS_2022_02/919735124</t>
  </si>
  <si>
    <t>997</t>
  </si>
  <si>
    <t>Přesun sutě</t>
  </si>
  <si>
    <t>75</t>
  </si>
  <si>
    <t>997221551</t>
  </si>
  <si>
    <t>Vodorovná doprava suti bez naložení, ale se složením a s hrubým urovnáním ze sypkých materiálů, na vzdálenost do 1 km</t>
  </si>
  <si>
    <t>-1320246493</t>
  </si>
  <si>
    <t>https://podminky.urs.cz/item/CS_URS_2022_02/997221551</t>
  </si>
  <si>
    <t>80,04+5,28+63,48</t>
  </si>
  <si>
    <t>76</t>
  </si>
  <si>
    <t>997221559</t>
  </si>
  <si>
    <t>Vodorovná doprava suti bez naložení, ale se složením a s hrubým urovnáním Příplatek k ceně za každý další i započatý 1 km přes 1 km</t>
  </si>
  <si>
    <t>636120230</t>
  </si>
  <si>
    <t>https://podminky.urs.cz/item/CS_URS_2022_02/997221559</t>
  </si>
  <si>
    <t>14*(80,04+5,28+63,48)</t>
  </si>
  <si>
    <t>77</t>
  </si>
  <si>
    <t>997221561</t>
  </si>
  <si>
    <t>Vodorovná doprava suti bez naložení, ale se složením a s hrubým urovnáním z kusových materiálů, na vzdálenost do 1 km</t>
  </si>
  <si>
    <t>1250006256</t>
  </si>
  <si>
    <t>https://podminky.urs.cz/item/CS_URS_2022_02/997221561</t>
  </si>
  <si>
    <t>172,5</t>
  </si>
  <si>
    <t>78</t>
  </si>
  <si>
    <t>997221569</t>
  </si>
  <si>
    <t>-513039985</t>
  </si>
  <si>
    <t>https://podminky.urs.cz/item/CS_URS_2022_02/997221569</t>
  </si>
  <si>
    <t>14*172,5</t>
  </si>
  <si>
    <t>79</t>
  </si>
  <si>
    <t>997221861</t>
  </si>
  <si>
    <t>Poplatek za uložení stavebního odpadu na recyklační skládce (skládkovné) z prostého betonu zatříděného do Katalogu odpadů pod kódem 17 01 01</t>
  </si>
  <si>
    <t>512</t>
  </si>
  <si>
    <t>-1586213874</t>
  </si>
  <si>
    <t>https://podminky.urs.cz/item/CS_URS_2022_02/997221861</t>
  </si>
  <si>
    <t>80</t>
  </si>
  <si>
    <t>997221873</t>
  </si>
  <si>
    <t>Poplatek za uložení stavebního odpadu na recyklační skládce (skládkovné) zeminy a kamení zatříděného do Katalogu odpadů pod kódem 17 05 04</t>
  </si>
  <si>
    <t>753169975</t>
  </si>
  <si>
    <t>https://podminky.urs.cz/item/CS_URS_2022_02/997221873</t>
  </si>
  <si>
    <t>(335-89)*1,75</t>
  </si>
  <si>
    <t>80,04+5,28</t>
  </si>
  <si>
    <t>81</t>
  </si>
  <si>
    <t>997221875</t>
  </si>
  <si>
    <t>Poplatek za uložení stavebního odpadu na recyklační skládce (skládkovné) asfaltového bez obsahu dehtu zatříděného do Katalogu odpadů pod kódem 17 03 02</t>
  </si>
  <si>
    <t>1517023405</t>
  </si>
  <si>
    <t>https://podminky.urs.cz/item/CS_URS_2022_02/997221875</t>
  </si>
  <si>
    <t>63,48</t>
  </si>
  <si>
    <t>998</t>
  </si>
  <si>
    <t>Přesun hmot</t>
  </si>
  <si>
    <t>82</t>
  </si>
  <si>
    <t>998276101</t>
  </si>
  <si>
    <t>Přesun hmot pro trubní vedení hloubené z trub z plastických hmot nebo sklolaminátových pro vodovody nebo kanalizace v otevřeném výkopu dopravní vzdálenost do 15 m</t>
  </si>
  <si>
    <t>-1189191004</t>
  </si>
  <si>
    <t>https://podminky.urs.cz/item/CS_URS_2022_02/998276101</t>
  </si>
  <si>
    <t>83</t>
  </si>
  <si>
    <t>998276124</t>
  </si>
  <si>
    <t>Přesun hmot pro trubní vedení hloubené z trub z plastických hmot nebo sklolaminátových Příplatek k cenám za zvětšený přesun přes vymezenou největší dopravní vzdálenost do 500 m</t>
  </si>
  <si>
    <t>-1480861582</t>
  </si>
  <si>
    <t>https://podminky.urs.cz/item/CS_URS_2022_02/998276124</t>
  </si>
  <si>
    <t>VRN - Vedlejší rozpočtové náklady</t>
  </si>
  <si>
    <t xml:space="preserve">    VRN3 - Zařízení staveniště</t>
  </si>
  <si>
    <t xml:space="preserve">    VRN6 - Územní vlivy</t>
  </si>
  <si>
    <t xml:space="preserve">    VRN9 - Provozní vlivy</t>
  </si>
  <si>
    <t>VRN3</t>
  </si>
  <si>
    <t>Zařízení staveniště</t>
  </si>
  <si>
    <t>030001000</t>
  </si>
  <si>
    <t>kompl</t>
  </si>
  <si>
    <t>1024</t>
  </si>
  <si>
    <t>-1120052043</t>
  </si>
  <si>
    <t>VRN6</t>
  </si>
  <si>
    <t>Územní vlivy</t>
  </si>
  <si>
    <t>060001000</t>
  </si>
  <si>
    <t>-1912337004</t>
  </si>
  <si>
    <t>VRN9</t>
  </si>
  <si>
    <t>Provozní vlivy</t>
  </si>
  <si>
    <t>090001000</t>
  </si>
  <si>
    <t>-1947596619</t>
  </si>
  <si>
    <t>ON - Ostatní náklady</t>
  </si>
  <si>
    <t>HSV - Ostatní náklady</t>
  </si>
  <si>
    <t xml:space="preserve">    800 - Ostatní náklady</t>
  </si>
  <si>
    <t>800</t>
  </si>
  <si>
    <t>800100100</t>
  </si>
  <si>
    <t xml:space="preserve">Zajištění dopravně inženýrského rozhodnutí </t>
  </si>
  <si>
    <t>soubor</t>
  </si>
  <si>
    <t>-206219558</t>
  </si>
  <si>
    <t>800100200</t>
  </si>
  <si>
    <t>DSPS i v digitálním zpracování včetně geodetického zaměření</t>
  </si>
  <si>
    <t>1020063411</t>
  </si>
  <si>
    <t>800100300</t>
  </si>
  <si>
    <t>Vytyčení sítí</t>
  </si>
  <si>
    <t>-522848329</t>
  </si>
  <si>
    <t>800100500</t>
  </si>
  <si>
    <t>Náklady na dopracování detailů RPD</t>
  </si>
  <si>
    <t>1655188142</t>
  </si>
  <si>
    <t>800100600</t>
  </si>
  <si>
    <t>Archeologický dohled- preliminářní cena</t>
  </si>
  <si>
    <t>1905709383</t>
  </si>
  <si>
    <t>1 "preliminářní cena v celkové výši 25.000,-, bude čerpána na základě souhlasu TDI nebo investora"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</si>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</sst>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7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  <xf numFmtId="49" fontId="40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2/162351103" TargetMode="External"/><Relationship Id="rId18" Type="http://schemas.openxmlformats.org/officeDocument/2006/relationships/hyperlink" Target="https://podminky.urs.cz/item/CS_URS_2022_02/175151101" TargetMode="External"/><Relationship Id="rId26" Type="http://schemas.openxmlformats.org/officeDocument/2006/relationships/hyperlink" Target="https://podminky.urs.cz/item/CS_URS_2022_02/573191111" TargetMode="External"/><Relationship Id="rId39" Type="http://schemas.openxmlformats.org/officeDocument/2006/relationships/hyperlink" Target="https://podminky.urs.cz/item/CS_URS_2022_02/892241111" TargetMode="External"/><Relationship Id="rId21" Type="http://schemas.openxmlformats.org/officeDocument/2006/relationships/hyperlink" Target="https://podminky.urs.cz/item/CS_URS_2022_02/452313141" TargetMode="External"/><Relationship Id="rId34" Type="http://schemas.openxmlformats.org/officeDocument/2006/relationships/hyperlink" Target="https://podminky.urs.cz/item/CS_URS_2022_02/877241101" TargetMode="External"/><Relationship Id="rId42" Type="http://schemas.openxmlformats.org/officeDocument/2006/relationships/hyperlink" Target="https://podminky.urs.cz/item/CS_URS_2022_02/899401113" TargetMode="External"/><Relationship Id="rId47" Type="http://schemas.openxmlformats.org/officeDocument/2006/relationships/hyperlink" Target="https://podminky.urs.cz/item/CS_URS_2022_02/919112222" TargetMode="External"/><Relationship Id="rId50" Type="http://schemas.openxmlformats.org/officeDocument/2006/relationships/hyperlink" Target="https://podminky.urs.cz/item/CS_URS_2022_02/919735112" TargetMode="External"/><Relationship Id="rId55" Type="http://schemas.openxmlformats.org/officeDocument/2006/relationships/hyperlink" Target="https://podminky.urs.cz/item/CS_URS_2022_02/997221569" TargetMode="External"/><Relationship Id="rId7" Type="http://schemas.openxmlformats.org/officeDocument/2006/relationships/hyperlink" Target="https://podminky.urs.cz/item/CS_URS_2022_02/119003216" TargetMode="External"/><Relationship Id="rId2" Type="http://schemas.openxmlformats.org/officeDocument/2006/relationships/hyperlink" Target="https://podminky.urs.cz/item/CS_URS_2022_02/113107222" TargetMode="External"/><Relationship Id="rId16" Type="http://schemas.openxmlformats.org/officeDocument/2006/relationships/hyperlink" Target="https://podminky.urs.cz/item/CS_URS_2022_02/167151101" TargetMode="External"/><Relationship Id="rId29" Type="http://schemas.openxmlformats.org/officeDocument/2006/relationships/hyperlink" Target="https://podminky.urs.cz/item/CS_URS_2022_02/857242122" TargetMode="External"/><Relationship Id="rId11" Type="http://schemas.openxmlformats.org/officeDocument/2006/relationships/hyperlink" Target="https://podminky.urs.cz/item/CS_URS_2022_02/151101101" TargetMode="External"/><Relationship Id="rId24" Type="http://schemas.openxmlformats.org/officeDocument/2006/relationships/hyperlink" Target="https://podminky.urs.cz/item/CS_URS_2022_02/564930412" TargetMode="External"/><Relationship Id="rId32" Type="http://schemas.openxmlformats.org/officeDocument/2006/relationships/hyperlink" Target="https://podminky.urs.cz/item/CS_URS_2022_02/857264122" TargetMode="External"/><Relationship Id="rId37" Type="http://schemas.openxmlformats.org/officeDocument/2006/relationships/hyperlink" Target="https://podminky.urs.cz/item/CS_URS_2022_02/891247112" TargetMode="External"/><Relationship Id="rId40" Type="http://schemas.openxmlformats.org/officeDocument/2006/relationships/hyperlink" Target="https://podminky.urs.cz/item/CS_URS_2022_02/892273122" TargetMode="External"/><Relationship Id="rId45" Type="http://schemas.openxmlformats.org/officeDocument/2006/relationships/hyperlink" Target="https://podminky.urs.cz/item/CS_URS_2022_02/899721111" TargetMode="External"/><Relationship Id="rId53" Type="http://schemas.openxmlformats.org/officeDocument/2006/relationships/hyperlink" Target="https://podminky.urs.cz/item/CS_URS_2022_02/997221559" TargetMode="External"/><Relationship Id="rId58" Type="http://schemas.openxmlformats.org/officeDocument/2006/relationships/hyperlink" Target="https://podminky.urs.cz/item/CS_URS_2022_02/997221875" TargetMode="External"/><Relationship Id="rId5" Type="http://schemas.openxmlformats.org/officeDocument/2006/relationships/hyperlink" Target="https://podminky.urs.cz/item/CS_URS_2022_02/119001421" TargetMode="External"/><Relationship Id="rId61" Type="http://schemas.openxmlformats.org/officeDocument/2006/relationships/drawing" Target="../drawings/drawing2.xml"/><Relationship Id="rId19" Type="http://schemas.openxmlformats.org/officeDocument/2006/relationships/hyperlink" Target="https://podminky.urs.cz/item/CS_URS_2022_02/181951112" TargetMode="External"/><Relationship Id="rId14" Type="http://schemas.openxmlformats.org/officeDocument/2006/relationships/hyperlink" Target="https://podminky.urs.cz/item/CS_URS_2022_02/162751117" TargetMode="External"/><Relationship Id="rId22" Type="http://schemas.openxmlformats.org/officeDocument/2006/relationships/hyperlink" Target="https://podminky.urs.cz/item/CS_URS_2022_02/564851111" TargetMode="External"/><Relationship Id="rId27" Type="http://schemas.openxmlformats.org/officeDocument/2006/relationships/hyperlink" Target="https://podminky.urs.cz/item/CS_URS_2022_02/573231108" TargetMode="External"/><Relationship Id="rId30" Type="http://schemas.openxmlformats.org/officeDocument/2006/relationships/hyperlink" Target="https://podminky.urs.cz/item/CS_URS_2022_02/857244122" TargetMode="External"/><Relationship Id="rId35" Type="http://schemas.openxmlformats.org/officeDocument/2006/relationships/hyperlink" Target="https://podminky.urs.cz/item/CS_URS_2022_02/877241110" TargetMode="External"/><Relationship Id="rId43" Type="http://schemas.openxmlformats.org/officeDocument/2006/relationships/hyperlink" Target="https://podminky.urs.cz/item/CS_URS_2022_02/899401112" TargetMode="External"/><Relationship Id="rId48" Type="http://schemas.openxmlformats.org/officeDocument/2006/relationships/hyperlink" Target="https://podminky.urs.cz/item/CS_URS_2022_02/919122121" TargetMode="External"/><Relationship Id="rId56" Type="http://schemas.openxmlformats.org/officeDocument/2006/relationships/hyperlink" Target="https://podminky.urs.cz/item/CS_URS_2022_02/997221861" TargetMode="External"/><Relationship Id="rId8" Type="http://schemas.openxmlformats.org/officeDocument/2006/relationships/hyperlink" Target="https://podminky.urs.cz/item/CS_URS_2022_02/129001101" TargetMode="External"/><Relationship Id="rId51" Type="http://schemas.openxmlformats.org/officeDocument/2006/relationships/hyperlink" Target="https://podminky.urs.cz/item/CS_URS_2022_02/919735124" TargetMode="External"/><Relationship Id="rId3" Type="http://schemas.openxmlformats.org/officeDocument/2006/relationships/hyperlink" Target="https://podminky.urs.cz/item/CS_URS_2022_02/113107223" TargetMode="External"/><Relationship Id="rId12" Type="http://schemas.openxmlformats.org/officeDocument/2006/relationships/hyperlink" Target="https://podminky.urs.cz/item/CS_URS_2022_02/151101111" TargetMode="External"/><Relationship Id="rId17" Type="http://schemas.openxmlformats.org/officeDocument/2006/relationships/hyperlink" Target="https://podminky.urs.cz/item/CS_URS_2022_02/174151101" TargetMode="External"/><Relationship Id="rId25" Type="http://schemas.openxmlformats.org/officeDocument/2006/relationships/hyperlink" Target="https://podminky.urs.cz/item/CS_URS_2022_02/565135101" TargetMode="External"/><Relationship Id="rId33" Type="http://schemas.openxmlformats.org/officeDocument/2006/relationships/hyperlink" Target="https://podminky.urs.cz/item/CS_URS_2022_02/871241141" TargetMode="External"/><Relationship Id="rId38" Type="http://schemas.openxmlformats.org/officeDocument/2006/relationships/hyperlink" Target="https://podminky.urs.cz/item/CS_URS_2022_02/891261112" TargetMode="External"/><Relationship Id="rId46" Type="http://schemas.openxmlformats.org/officeDocument/2006/relationships/hyperlink" Target="https://podminky.urs.cz/item/CS_URS_2022_02/899722114" TargetMode="External"/><Relationship Id="rId59" Type="http://schemas.openxmlformats.org/officeDocument/2006/relationships/hyperlink" Target="https://podminky.urs.cz/item/CS_URS_2022_02/998276101" TargetMode="External"/><Relationship Id="rId20" Type="http://schemas.openxmlformats.org/officeDocument/2006/relationships/hyperlink" Target="https://podminky.urs.cz/item/CS_URS_2022_02/451572111" TargetMode="External"/><Relationship Id="rId41" Type="http://schemas.openxmlformats.org/officeDocument/2006/relationships/hyperlink" Target="https://podminky.urs.cz/item/CS_URS_2022_02/892372111" TargetMode="External"/><Relationship Id="rId54" Type="http://schemas.openxmlformats.org/officeDocument/2006/relationships/hyperlink" Target="https://podminky.urs.cz/item/CS_URS_2022_02/997221561" TargetMode="External"/><Relationship Id="rId1" Type="http://schemas.openxmlformats.org/officeDocument/2006/relationships/hyperlink" Target="https://podminky.urs.cz/item/CS_URS_2022_02/113107143" TargetMode="External"/><Relationship Id="rId6" Type="http://schemas.openxmlformats.org/officeDocument/2006/relationships/hyperlink" Target="https://podminky.urs.cz/item/CS_URS_2022_02/119003215" TargetMode="External"/><Relationship Id="rId15" Type="http://schemas.openxmlformats.org/officeDocument/2006/relationships/hyperlink" Target="https://podminky.urs.cz/item/CS_URS_2022_02/162751119" TargetMode="External"/><Relationship Id="rId23" Type="http://schemas.openxmlformats.org/officeDocument/2006/relationships/hyperlink" Target="https://podminky.urs.cz/item/CS_URS_2022_02/564861111" TargetMode="External"/><Relationship Id="rId28" Type="http://schemas.openxmlformats.org/officeDocument/2006/relationships/hyperlink" Target="https://podminky.urs.cz/item/CS_URS_2022_02/577144111" TargetMode="External"/><Relationship Id="rId36" Type="http://schemas.openxmlformats.org/officeDocument/2006/relationships/hyperlink" Target="https://podminky.urs.cz/item/CS_URS_2022_02/891241112" TargetMode="External"/><Relationship Id="rId49" Type="http://schemas.openxmlformats.org/officeDocument/2006/relationships/hyperlink" Target="https://podminky.urs.cz/item/CS_URS_2022_02/919735111" TargetMode="External"/><Relationship Id="rId57" Type="http://schemas.openxmlformats.org/officeDocument/2006/relationships/hyperlink" Target="https://podminky.urs.cz/item/CS_URS_2022_02/997221873" TargetMode="External"/><Relationship Id="rId10" Type="http://schemas.openxmlformats.org/officeDocument/2006/relationships/hyperlink" Target="https://podminky.urs.cz/item/CS_URS_2022_02/132354204" TargetMode="External"/><Relationship Id="rId31" Type="http://schemas.openxmlformats.org/officeDocument/2006/relationships/hyperlink" Target="https://podminky.urs.cz/item/CS_URS_2022_02/857262122" TargetMode="External"/><Relationship Id="rId44" Type="http://schemas.openxmlformats.org/officeDocument/2006/relationships/hyperlink" Target="https://podminky.urs.cz/item/CS_URS_2022_02/8997121R1" TargetMode="External"/><Relationship Id="rId52" Type="http://schemas.openxmlformats.org/officeDocument/2006/relationships/hyperlink" Target="https://podminky.urs.cz/item/CS_URS_2022_02/997221551" TargetMode="External"/><Relationship Id="rId60" Type="http://schemas.openxmlformats.org/officeDocument/2006/relationships/hyperlink" Target="https://podminky.urs.cz/item/CS_URS_2022_02/998276124" TargetMode="External"/><Relationship Id="rId4" Type="http://schemas.openxmlformats.org/officeDocument/2006/relationships/hyperlink" Target="https://podminky.urs.cz/item/CS_URS_2022_02/119001405" TargetMode="External"/><Relationship Id="rId9" Type="http://schemas.openxmlformats.org/officeDocument/2006/relationships/hyperlink" Target="https://podminky.urs.cz/item/CS_URS_2022_02/132254204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9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" customHeight="1">
      <c r="AR2" s="351"/>
      <c r="AS2" s="351"/>
      <c r="AT2" s="351"/>
      <c r="AU2" s="351"/>
      <c r="AV2" s="351"/>
      <c r="AW2" s="351"/>
      <c r="AX2" s="351"/>
      <c r="AY2" s="351"/>
      <c r="AZ2" s="351"/>
      <c r="BA2" s="351"/>
      <c r="BB2" s="351"/>
      <c r="BC2" s="351"/>
      <c r="BD2" s="351"/>
      <c r="BE2" s="351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15" t="s">
        <v>14</v>
      </c>
      <c r="L5" s="316"/>
      <c r="M5" s="316"/>
      <c r="N5" s="316"/>
      <c r="O5" s="316"/>
      <c r="P5" s="316"/>
      <c r="Q5" s="316"/>
      <c r="R5" s="316"/>
      <c r="S5" s="316"/>
      <c r="T5" s="316"/>
      <c r="U5" s="316"/>
      <c r="V5" s="316"/>
      <c r="W5" s="316"/>
      <c r="X5" s="316"/>
      <c r="Y5" s="316"/>
      <c r="Z5" s="316"/>
      <c r="AA5" s="316"/>
      <c r="AB5" s="316"/>
      <c r="AC5" s="316"/>
      <c r="AD5" s="316"/>
      <c r="AE5" s="316"/>
      <c r="AF5" s="316"/>
      <c r="AG5" s="316"/>
      <c r="AH5" s="316"/>
      <c r="AI5" s="316"/>
      <c r="AJ5" s="316"/>
      <c r="AK5" s="316"/>
      <c r="AL5" s="316"/>
      <c r="AM5" s="316"/>
      <c r="AN5" s="316"/>
      <c r="AO5" s="316"/>
      <c r="AP5" s="22"/>
      <c r="AQ5" s="22"/>
      <c r="AR5" s="20"/>
      <c r="BE5" s="312" t="s">
        <v>15</v>
      </c>
      <c r="BS5" s="17" t="s">
        <v>6</v>
      </c>
    </row>
    <row r="6" spans="1:74" s="1" customFormat="1" ht="36.9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17" t="s">
        <v>17</v>
      </c>
      <c r="L6" s="316"/>
      <c r="M6" s="316"/>
      <c r="N6" s="316"/>
      <c r="O6" s="316"/>
      <c r="P6" s="316"/>
      <c r="Q6" s="316"/>
      <c r="R6" s="316"/>
      <c r="S6" s="316"/>
      <c r="T6" s="316"/>
      <c r="U6" s="316"/>
      <c r="V6" s="316"/>
      <c r="W6" s="316"/>
      <c r="X6" s="316"/>
      <c r="Y6" s="316"/>
      <c r="Z6" s="316"/>
      <c r="AA6" s="316"/>
      <c r="AB6" s="316"/>
      <c r="AC6" s="316"/>
      <c r="AD6" s="316"/>
      <c r="AE6" s="316"/>
      <c r="AF6" s="316"/>
      <c r="AG6" s="316"/>
      <c r="AH6" s="316"/>
      <c r="AI6" s="316"/>
      <c r="AJ6" s="316"/>
      <c r="AK6" s="316"/>
      <c r="AL6" s="316"/>
      <c r="AM6" s="316"/>
      <c r="AN6" s="316"/>
      <c r="AO6" s="316"/>
      <c r="AP6" s="22"/>
      <c r="AQ6" s="22"/>
      <c r="AR6" s="20"/>
      <c r="BE6" s="313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21</v>
      </c>
      <c r="AO7" s="22"/>
      <c r="AP7" s="22"/>
      <c r="AQ7" s="22"/>
      <c r="AR7" s="20"/>
      <c r="BE7" s="313"/>
      <c r="BS7" s="17" t="s">
        <v>6</v>
      </c>
    </row>
    <row r="8" spans="1:74" s="1" customFormat="1" ht="12" customHeight="1">
      <c r="B8" s="21"/>
      <c r="C8" s="22"/>
      <c r="D8" s="29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24</v>
      </c>
      <c r="AL8" s="22"/>
      <c r="AM8" s="22"/>
      <c r="AN8" s="30" t="s">
        <v>25</v>
      </c>
      <c r="AO8" s="22"/>
      <c r="AP8" s="22"/>
      <c r="AQ8" s="22"/>
      <c r="AR8" s="20"/>
      <c r="BE8" s="313"/>
      <c r="BS8" s="17" t="s">
        <v>6</v>
      </c>
    </row>
    <row r="9" spans="1:74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3"/>
      <c r="BS9" s="17" t="s">
        <v>6</v>
      </c>
    </row>
    <row r="10" spans="1:74" s="1" customFormat="1" ht="12" customHeight="1">
      <c r="B10" s="21"/>
      <c r="C10" s="22"/>
      <c r="D10" s="29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27</v>
      </c>
      <c r="AL10" s="22"/>
      <c r="AM10" s="22"/>
      <c r="AN10" s="27" t="s">
        <v>28</v>
      </c>
      <c r="AO10" s="22"/>
      <c r="AP10" s="22"/>
      <c r="AQ10" s="22"/>
      <c r="AR10" s="20"/>
      <c r="BE10" s="313"/>
      <c r="BS10" s="17" t="s">
        <v>6</v>
      </c>
    </row>
    <row r="11" spans="1:74" s="1" customFormat="1" ht="18.45" customHeight="1">
      <c r="B11" s="21"/>
      <c r="C11" s="22"/>
      <c r="D11" s="22"/>
      <c r="E11" s="27" t="s">
        <v>29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30</v>
      </c>
      <c r="AL11" s="22"/>
      <c r="AM11" s="22"/>
      <c r="AN11" s="27" t="s">
        <v>28</v>
      </c>
      <c r="AO11" s="22"/>
      <c r="AP11" s="22"/>
      <c r="AQ11" s="22"/>
      <c r="AR11" s="20"/>
      <c r="BE11" s="313"/>
      <c r="BS11" s="17" t="s">
        <v>6</v>
      </c>
    </row>
    <row r="12" spans="1:74" s="1" customFormat="1" ht="6.9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3"/>
      <c r="BS12" s="17" t="s">
        <v>6</v>
      </c>
    </row>
    <row r="13" spans="1:74" s="1" customFormat="1" ht="12" customHeight="1">
      <c r="B13" s="21"/>
      <c r="C13" s="22"/>
      <c r="D13" s="29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27</v>
      </c>
      <c r="AL13" s="22"/>
      <c r="AM13" s="22"/>
      <c r="AN13" s="31" t="s">
        <v>32</v>
      </c>
      <c r="AO13" s="22"/>
      <c r="AP13" s="22"/>
      <c r="AQ13" s="22"/>
      <c r="AR13" s="20"/>
      <c r="BE13" s="313"/>
      <c r="BS13" s="17" t="s">
        <v>6</v>
      </c>
    </row>
    <row r="14" spans="1:74" ht="13.2">
      <c r="B14" s="21"/>
      <c r="C14" s="22"/>
      <c r="D14" s="22"/>
      <c r="E14" s="318" t="s">
        <v>32</v>
      </c>
      <c r="F14" s="319"/>
      <c r="G14" s="319"/>
      <c r="H14" s="319"/>
      <c r="I14" s="319"/>
      <c r="J14" s="319"/>
      <c r="K14" s="319"/>
      <c r="L14" s="319"/>
      <c r="M14" s="319"/>
      <c r="N14" s="319"/>
      <c r="O14" s="319"/>
      <c r="P14" s="319"/>
      <c r="Q14" s="319"/>
      <c r="R14" s="319"/>
      <c r="S14" s="319"/>
      <c r="T14" s="319"/>
      <c r="U14" s="319"/>
      <c r="V14" s="319"/>
      <c r="W14" s="319"/>
      <c r="X14" s="319"/>
      <c r="Y14" s="319"/>
      <c r="Z14" s="319"/>
      <c r="AA14" s="319"/>
      <c r="AB14" s="319"/>
      <c r="AC14" s="319"/>
      <c r="AD14" s="319"/>
      <c r="AE14" s="319"/>
      <c r="AF14" s="319"/>
      <c r="AG14" s="319"/>
      <c r="AH14" s="319"/>
      <c r="AI14" s="319"/>
      <c r="AJ14" s="319"/>
      <c r="AK14" s="29" t="s">
        <v>30</v>
      </c>
      <c r="AL14" s="22"/>
      <c r="AM14" s="22"/>
      <c r="AN14" s="31" t="s">
        <v>32</v>
      </c>
      <c r="AO14" s="22"/>
      <c r="AP14" s="22"/>
      <c r="AQ14" s="22"/>
      <c r="AR14" s="20"/>
      <c r="BE14" s="313"/>
      <c r="BS14" s="17" t="s">
        <v>6</v>
      </c>
    </row>
    <row r="15" spans="1:74" s="1" customFormat="1" ht="6.9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3"/>
      <c r="BS15" s="17" t="s">
        <v>4</v>
      </c>
    </row>
    <row r="16" spans="1:74" s="1" customFormat="1" ht="12" customHeight="1">
      <c r="B16" s="21"/>
      <c r="C16" s="22"/>
      <c r="D16" s="29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27</v>
      </c>
      <c r="AL16" s="22"/>
      <c r="AM16" s="22"/>
      <c r="AN16" s="27" t="s">
        <v>28</v>
      </c>
      <c r="AO16" s="22"/>
      <c r="AP16" s="22"/>
      <c r="AQ16" s="22"/>
      <c r="AR16" s="20"/>
      <c r="BE16" s="313"/>
      <c r="BS16" s="17" t="s">
        <v>4</v>
      </c>
    </row>
    <row r="17" spans="1:71" s="1" customFormat="1" ht="18.45" customHeight="1">
      <c r="B17" s="21"/>
      <c r="C17" s="22"/>
      <c r="D17" s="22"/>
      <c r="E17" s="27" t="s">
        <v>29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30</v>
      </c>
      <c r="AL17" s="22"/>
      <c r="AM17" s="22"/>
      <c r="AN17" s="27" t="s">
        <v>28</v>
      </c>
      <c r="AO17" s="22"/>
      <c r="AP17" s="22"/>
      <c r="AQ17" s="22"/>
      <c r="AR17" s="20"/>
      <c r="BE17" s="313"/>
      <c r="BS17" s="17" t="s">
        <v>34</v>
      </c>
    </row>
    <row r="18" spans="1:71" s="1" customFormat="1" ht="6.9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3"/>
      <c r="BS18" s="17" t="s">
        <v>6</v>
      </c>
    </row>
    <row r="19" spans="1:71" s="1" customFormat="1" ht="12" customHeight="1">
      <c r="B19" s="21"/>
      <c r="C19" s="22"/>
      <c r="D19" s="29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27</v>
      </c>
      <c r="AL19" s="22"/>
      <c r="AM19" s="22"/>
      <c r="AN19" s="27" t="s">
        <v>28</v>
      </c>
      <c r="AO19" s="22"/>
      <c r="AP19" s="22"/>
      <c r="AQ19" s="22"/>
      <c r="AR19" s="20"/>
      <c r="BE19" s="313"/>
      <c r="BS19" s="17" t="s">
        <v>6</v>
      </c>
    </row>
    <row r="20" spans="1:71" s="1" customFormat="1" ht="18.45" customHeight="1">
      <c r="B20" s="21"/>
      <c r="C20" s="22"/>
      <c r="D20" s="22"/>
      <c r="E20" s="27" t="s">
        <v>29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30</v>
      </c>
      <c r="AL20" s="22"/>
      <c r="AM20" s="22"/>
      <c r="AN20" s="27" t="s">
        <v>28</v>
      </c>
      <c r="AO20" s="22"/>
      <c r="AP20" s="22"/>
      <c r="AQ20" s="22"/>
      <c r="AR20" s="20"/>
      <c r="BE20" s="313"/>
      <c r="BS20" s="17" t="s">
        <v>4</v>
      </c>
    </row>
    <row r="21" spans="1:71" s="1" customFormat="1" ht="6.9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3"/>
    </row>
    <row r="22" spans="1:71" s="1" customFormat="1" ht="12" customHeight="1">
      <c r="B22" s="21"/>
      <c r="C22" s="22"/>
      <c r="D22" s="29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3"/>
    </row>
    <row r="23" spans="1:71" s="1" customFormat="1" ht="47.25" customHeight="1">
      <c r="B23" s="21"/>
      <c r="C23" s="22"/>
      <c r="D23" s="22"/>
      <c r="E23" s="320" t="s">
        <v>37</v>
      </c>
      <c r="F23" s="320"/>
      <c r="G23" s="320"/>
      <c r="H23" s="320"/>
      <c r="I23" s="320"/>
      <c r="J23" s="320"/>
      <c r="K23" s="320"/>
      <c r="L23" s="320"/>
      <c r="M23" s="320"/>
      <c r="N23" s="320"/>
      <c r="O23" s="320"/>
      <c r="P23" s="320"/>
      <c r="Q23" s="320"/>
      <c r="R23" s="320"/>
      <c r="S23" s="320"/>
      <c r="T23" s="320"/>
      <c r="U23" s="320"/>
      <c r="V23" s="320"/>
      <c r="W23" s="320"/>
      <c r="X23" s="320"/>
      <c r="Y23" s="320"/>
      <c r="Z23" s="320"/>
      <c r="AA23" s="320"/>
      <c r="AB23" s="320"/>
      <c r="AC23" s="320"/>
      <c r="AD23" s="320"/>
      <c r="AE23" s="320"/>
      <c r="AF23" s="320"/>
      <c r="AG23" s="320"/>
      <c r="AH23" s="320"/>
      <c r="AI23" s="320"/>
      <c r="AJ23" s="320"/>
      <c r="AK23" s="320"/>
      <c r="AL23" s="320"/>
      <c r="AM23" s="320"/>
      <c r="AN23" s="320"/>
      <c r="AO23" s="22"/>
      <c r="AP23" s="22"/>
      <c r="AQ23" s="22"/>
      <c r="AR23" s="20"/>
      <c r="BE23" s="313"/>
    </row>
    <row r="24" spans="1:71" s="1" customFormat="1" ht="6.9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3"/>
    </row>
    <row r="25" spans="1:71" s="1" customFormat="1" ht="6.9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13"/>
    </row>
    <row r="26" spans="1:71" s="2" customFormat="1" ht="25.95" customHeight="1">
      <c r="A26" s="34"/>
      <c r="B26" s="35"/>
      <c r="C26" s="36"/>
      <c r="D26" s="37" t="s">
        <v>38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21">
        <f>ROUND(AG54,2)</f>
        <v>0</v>
      </c>
      <c r="AL26" s="322"/>
      <c r="AM26" s="322"/>
      <c r="AN26" s="322"/>
      <c r="AO26" s="322"/>
      <c r="AP26" s="36"/>
      <c r="AQ26" s="36"/>
      <c r="AR26" s="39"/>
      <c r="BE26" s="313"/>
    </row>
    <row r="27" spans="1:71" s="2" customFormat="1" ht="6.9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13"/>
    </row>
    <row r="28" spans="1:71" s="2" customFormat="1" ht="13.2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23" t="s">
        <v>39</v>
      </c>
      <c r="M28" s="323"/>
      <c r="N28" s="323"/>
      <c r="O28" s="323"/>
      <c r="P28" s="323"/>
      <c r="Q28" s="36"/>
      <c r="R28" s="36"/>
      <c r="S28" s="36"/>
      <c r="T28" s="36"/>
      <c r="U28" s="36"/>
      <c r="V28" s="36"/>
      <c r="W28" s="323" t="s">
        <v>40</v>
      </c>
      <c r="X28" s="323"/>
      <c r="Y28" s="323"/>
      <c r="Z28" s="323"/>
      <c r="AA28" s="323"/>
      <c r="AB28" s="323"/>
      <c r="AC28" s="323"/>
      <c r="AD28" s="323"/>
      <c r="AE28" s="323"/>
      <c r="AF28" s="36"/>
      <c r="AG28" s="36"/>
      <c r="AH28" s="36"/>
      <c r="AI28" s="36"/>
      <c r="AJ28" s="36"/>
      <c r="AK28" s="323" t="s">
        <v>41</v>
      </c>
      <c r="AL28" s="323"/>
      <c r="AM28" s="323"/>
      <c r="AN28" s="323"/>
      <c r="AO28" s="323"/>
      <c r="AP28" s="36"/>
      <c r="AQ28" s="36"/>
      <c r="AR28" s="39"/>
      <c r="BE28" s="313"/>
    </row>
    <row r="29" spans="1:71" s="3" customFormat="1" ht="14.4" customHeight="1">
      <c r="B29" s="40"/>
      <c r="C29" s="41"/>
      <c r="D29" s="29" t="s">
        <v>42</v>
      </c>
      <c r="E29" s="41"/>
      <c r="F29" s="29" t="s">
        <v>43</v>
      </c>
      <c r="G29" s="41"/>
      <c r="H29" s="41"/>
      <c r="I29" s="41"/>
      <c r="J29" s="41"/>
      <c r="K29" s="41"/>
      <c r="L29" s="326">
        <v>0.21</v>
      </c>
      <c r="M29" s="325"/>
      <c r="N29" s="325"/>
      <c r="O29" s="325"/>
      <c r="P29" s="325"/>
      <c r="Q29" s="41"/>
      <c r="R29" s="41"/>
      <c r="S29" s="41"/>
      <c r="T29" s="41"/>
      <c r="U29" s="41"/>
      <c r="V29" s="41"/>
      <c r="W29" s="324">
        <f>ROUND(AZ54, 2)</f>
        <v>0</v>
      </c>
      <c r="X29" s="325"/>
      <c r="Y29" s="325"/>
      <c r="Z29" s="325"/>
      <c r="AA29" s="325"/>
      <c r="AB29" s="325"/>
      <c r="AC29" s="325"/>
      <c r="AD29" s="325"/>
      <c r="AE29" s="325"/>
      <c r="AF29" s="41"/>
      <c r="AG29" s="41"/>
      <c r="AH29" s="41"/>
      <c r="AI29" s="41"/>
      <c r="AJ29" s="41"/>
      <c r="AK29" s="324">
        <f>ROUND(AV54, 2)</f>
        <v>0</v>
      </c>
      <c r="AL29" s="325"/>
      <c r="AM29" s="325"/>
      <c r="AN29" s="325"/>
      <c r="AO29" s="325"/>
      <c r="AP29" s="41"/>
      <c r="AQ29" s="41"/>
      <c r="AR29" s="42"/>
      <c r="BE29" s="314"/>
    </row>
    <row r="30" spans="1:71" s="3" customFormat="1" ht="14.4" customHeight="1">
      <c r="B30" s="40"/>
      <c r="C30" s="41"/>
      <c r="D30" s="41"/>
      <c r="E30" s="41"/>
      <c r="F30" s="29" t="s">
        <v>44</v>
      </c>
      <c r="G30" s="41"/>
      <c r="H30" s="41"/>
      <c r="I30" s="41"/>
      <c r="J30" s="41"/>
      <c r="K30" s="41"/>
      <c r="L30" s="326">
        <v>0.15</v>
      </c>
      <c r="M30" s="325"/>
      <c r="N30" s="325"/>
      <c r="O30" s="325"/>
      <c r="P30" s="325"/>
      <c r="Q30" s="41"/>
      <c r="R30" s="41"/>
      <c r="S30" s="41"/>
      <c r="T30" s="41"/>
      <c r="U30" s="41"/>
      <c r="V30" s="41"/>
      <c r="W30" s="324">
        <f>ROUND(BA54, 2)</f>
        <v>0</v>
      </c>
      <c r="X30" s="325"/>
      <c r="Y30" s="325"/>
      <c r="Z30" s="325"/>
      <c r="AA30" s="325"/>
      <c r="AB30" s="325"/>
      <c r="AC30" s="325"/>
      <c r="AD30" s="325"/>
      <c r="AE30" s="325"/>
      <c r="AF30" s="41"/>
      <c r="AG30" s="41"/>
      <c r="AH30" s="41"/>
      <c r="AI30" s="41"/>
      <c r="AJ30" s="41"/>
      <c r="AK30" s="324">
        <f>ROUND(AW54, 2)</f>
        <v>0</v>
      </c>
      <c r="AL30" s="325"/>
      <c r="AM30" s="325"/>
      <c r="AN30" s="325"/>
      <c r="AO30" s="325"/>
      <c r="AP30" s="41"/>
      <c r="AQ30" s="41"/>
      <c r="AR30" s="42"/>
      <c r="BE30" s="314"/>
    </row>
    <row r="31" spans="1:71" s="3" customFormat="1" ht="14.4" hidden="1" customHeight="1">
      <c r="B31" s="40"/>
      <c r="C31" s="41"/>
      <c r="D31" s="41"/>
      <c r="E31" s="41"/>
      <c r="F31" s="29" t="s">
        <v>45</v>
      </c>
      <c r="G31" s="41"/>
      <c r="H31" s="41"/>
      <c r="I31" s="41"/>
      <c r="J31" s="41"/>
      <c r="K31" s="41"/>
      <c r="L31" s="326">
        <v>0.21</v>
      </c>
      <c r="M31" s="325"/>
      <c r="N31" s="325"/>
      <c r="O31" s="325"/>
      <c r="P31" s="325"/>
      <c r="Q31" s="41"/>
      <c r="R31" s="41"/>
      <c r="S31" s="41"/>
      <c r="T31" s="41"/>
      <c r="U31" s="41"/>
      <c r="V31" s="41"/>
      <c r="W31" s="324">
        <f>ROUND(BB54, 2)</f>
        <v>0</v>
      </c>
      <c r="X31" s="325"/>
      <c r="Y31" s="325"/>
      <c r="Z31" s="325"/>
      <c r="AA31" s="325"/>
      <c r="AB31" s="325"/>
      <c r="AC31" s="325"/>
      <c r="AD31" s="325"/>
      <c r="AE31" s="325"/>
      <c r="AF31" s="41"/>
      <c r="AG31" s="41"/>
      <c r="AH31" s="41"/>
      <c r="AI31" s="41"/>
      <c r="AJ31" s="41"/>
      <c r="AK31" s="324">
        <v>0</v>
      </c>
      <c r="AL31" s="325"/>
      <c r="AM31" s="325"/>
      <c r="AN31" s="325"/>
      <c r="AO31" s="325"/>
      <c r="AP31" s="41"/>
      <c r="AQ31" s="41"/>
      <c r="AR31" s="42"/>
      <c r="BE31" s="314"/>
    </row>
    <row r="32" spans="1:71" s="3" customFormat="1" ht="14.4" hidden="1" customHeight="1">
      <c r="B32" s="40"/>
      <c r="C32" s="41"/>
      <c r="D32" s="41"/>
      <c r="E32" s="41"/>
      <c r="F32" s="29" t="s">
        <v>46</v>
      </c>
      <c r="G32" s="41"/>
      <c r="H32" s="41"/>
      <c r="I32" s="41"/>
      <c r="J32" s="41"/>
      <c r="K32" s="41"/>
      <c r="L32" s="326">
        <v>0.15</v>
      </c>
      <c r="M32" s="325"/>
      <c r="N32" s="325"/>
      <c r="O32" s="325"/>
      <c r="P32" s="325"/>
      <c r="Q32" s="41"/>
      <c r="R32" s="41"/>
      <c r="S32" s="41"/>
      <c r="T32" s="41"/>
      <c r="U32" s="41"/>
      <c r="V32" s="41"/>
      <c r="W32" s="324">
        <f>ROUND(BC54, 2)</f>
        <v>0</v>
      </c>
      <c r="X32" s="325"/>
      <c r="Y32" s="325"/>
      <c r="Z32" s="325"/>
      <c r="AA32" s="325"/>
      <c r="AB32" s="325"/>
      <c r="AC32" s="325"/>
      <c r="AD32" s="325"/>
      <c r="AE32" s="325"/>
      <c r="AF32" s="41"/>
      <c r="AG32" s="41"/>
      <c r="AH32" s="41"/>
      <c r="AI32" s="41"/>
      <c r="AJ32" s="41"/>
      <c r="AK32" s="324">
        <v>0</v>
      </c>
      <c r="AL32" s="325"/>
      <c r="AM32" s="325"/>
      <c r="AN32" s="325"/>
      <c r="AO32" s="325"/>
      <c r="AP32" s="41"/>
      <c r="AQ32" s="41"/>
      <c r="AR32" s="42"/>
      <c r="BE32" s="314"/>
    </row>
    <row r="33" spans="1:57" s="3" customFormat="1" ht="14.4" hidden="1" customHeight="1">
      <c r="B33" s="40"/>
      <c r="C33" s="41"/>
      <c r="D33" s="41"/>
      <c r="E33" s="41"/>
      <c r="F33" s="29" t="s">
        <v>47</v>
      </c>
      <c r="G33" s="41"/>
      <c r="H33" s="41"/>
      <c r="I33" s="41"/>
      <c r="J33" s="41"/>
      <c r="K33" s="41"/>
      <c r="L33" s="326">
        <v>0</v>
      </c>
      <c r="M33" s="325"/>
      <c r="N33" s="325"/>
      <c r="O33" s="325"/>
      <c r="P33" s="325"/>
      <c r="Q33" s="41"/>
      <c r="R33" s="41"/>
      <c r="S33" s="41"/>
      <c r="T33" s="41"/>
      <c r="U33" s="41"/>
      <c r="V33" s="41"/>
      <c r="W33" s="324">
        <f>ROUND(BD54, 2)</f>
        <v>0</v>
      </c>
      <c r="X33" s="325"/>
      <c r="Y33" s="325"/>
      <c r="Z33" s="325"/>
      <c r="AA33" s="325"/>
      <c r="AB33" s="325"/>
      <c r="AC33" s="325"/>
      <c r="AD33" s="325"/>
      <c r="AE33" s="325"/>
      <c r="AF33" s="41"/>
      <c r="AG33" s="41"/>
      <c r="AH33" s="41"/>
      <c r="AI33" s="41"/>
      <c r="AJ33" s="41"/>
      <c r="AK33" s="324">
        <v>0</v>
      </c>
      <c r="AL33" s="325"/>
      <c r="AM33" s="325"/>
      <c r="AN33" s="325"/>
      <c r="AO33" s="325"/>
      <c r="AP33" s="41"/>
      <c r="AQ33" s="41"/>
      <c r="AR33" s="42"/>
    </row>
    <row r="34" spans="1:57" s="2" customFormat="1" ht="6.9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5" customHeight="1">
      <c r="A35" s="34"/>
      <c r="B35" s="35"/>
      <c r="C35" s="43"/>
      <c r="D35" s="44" t="s">
        <v>48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49</v>
      </c>
      <c r="U35" s="45"/>
      <c r="V35" s="45"/>
      <c r="W35" s="45"/>
      <c r="X35" s="327" t="s">
        <v>50</v>
      </c>
      <c r="Y35" s="328"/>
      <c r="Z35" s="328"/>
      <c r="AA35" s="328"/>
      <c r="AB35" s="328"/>
      <c r="AC35" s="45"/>
      <c r="AD35" s="45"/>
      <c r="AE35" s="45"/>
      <c r="AF35" s="45"/>
      <c r="AG35" s="45"/>
      <c r="AH35" s="45"/>
      <c r="AI35" s="45"/>
      <c r="AJ35" s="45"/>
      <c r="AK35" s="329">
        <f>SUM(AK26:AK33)</f>
        <v>0</v>
      </c>
      <c r="AL35" s="328"/>
      <c r="AM35" s="328"/>
      <c r="AN35" s="328"/>
      <c r="AO35" s="330"/>
      <c r="AP35" s="43"/>
      <c r="AQ35" s="43"/>
      <c r="AR35" s="39"/>
      <c r="BE35" s="34"/>
    </row>
    <row r="36" spans="1:57" s="2" customFormat="1" ht="6.9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" customHeight="1">
      <c r="A42" s="34"/>
      <c r="B42" s="35"/>
      <c r="C42" s="23" t="s">
        <v>51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4/12/22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31" t="str">
        <f>K6</f>
        <v>II/335 - I. etapa, Mnichovice průtah</v>
      </c>
      <c r="M45" s="332"/>
      <c r="N45" s="332"/>
      <c r="O45" s="332"/>
      <c r="P45" s="332"/>
      <c r="Q45" s="332"/>
      <c r="R45" s="332"/>
      <c r="S45" s="332"/>
      <c r="T45" s="332"/>
      <c r="U45" s="332"/>
      <c r="V45" s="332"/>
      <c r="W45" s="332"/>
      <c r="X45" s="332"/>
      <c r="Y45" s="332"/>
      <c r="Z45" s="332"/>
      <c r="AA45" s="332"/>
      <c r="AB45" s="332"/>
      <c r="AC45" s="332"/>
      <c r="AD45" s="332"/>
      <c r="AE45" s="332"/>
      <c r="AF45" s="332"/>
      <c r="AG45" s="332"/>
      <c r="AH45" s="332"/>
      <c r="AI45" s="332"/>
      <c r="AJ45" s="332"/>
      <c r="AK45" s="332"/>
      <c r="AL45" s="332"/>
      <c r="AM45" s="332"/>
      <c r="AN45" s="332"/>
      <c r="AO45" s="332"/>
      <c r="AP45" s="56"/>
      <c r="AQ45" s="56"/>
      <c r="AR45" s="57"/>
    </row>
    <row r="46" spans="1:57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22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>Mnichovice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24</v>
      </c>
      <c r="AJ47" s="36"/>
      <c r="AK47" s="36"/>
      <c r="AL47" s="36"/>
      <c r="AM47" s="333" t="str">
        <f>IF(AN8= "","",AN8)</f>
        <v>4. 12. 2022</v>
      </c>
      <c r="AN47" s="333"/>
      <c r="AO47" s="36"/>
      <c r="AP47" s="36"/>
      <c r="AQ47" s="36"/>
      <c r="AR47" s="39"/>
      <c r="BE47" s="34"/>
    </row>
    <row r="48" spans="1:57" s="2" customFormat="1" ht="6.9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15" customHeight="1">
      <c r="A49" s="34"/>
      <c r="B49" s="35"/>
      <c r="C49" s="29" t="s">
        <v>26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 xml:space="preserve"> 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33</v>
      </c>
      <c r="AJ49" s="36"/>
      <c r="AK49" s="36"/>
      <c r="AL49" s="36"/>
      <c r="AM49" s="334" t="str">
        <f>IF(E17="","",E17)</f>
        <v xml:space="preserve"> </v>
      </c>
      <c r="AN49" s="335"/>
      <c r="AO49" s="335"/>
      <c r="AP49" s="335"/>
      <c r="AQ49" s="36"/>
      <c r="AR49" s="39"/>
      <c r="AS49" s="336" t="s">
        <v>52</v>
      </c>
      <c r="AT49" s="337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15" customHeight="1">
      <c r="A50" s="34"/>
      <c r="B50" s="35"/>
      <c r="C50" s="29" t="s">
        <v>31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35</v>
      </c>
      <c r="AJ50" s="36"/>
      <c r="AK50" s="36"/>
      <c r="AL50" s="36"/>
      <c r="AM50" s="334" t="str">
        <f>IF(E20="","",E20)</f>
        <v xml:space="preserve"> </v>
      </c>
      <c r="AN50" s="335"/>
      <c r="AO50" s="335"/>
      <c r="AP50" s="335"/>
      <c r="AQ50" s="36"/>
      <c r="AR50" s="39"/>
      <c r="AS50" s="338"/>
      <c r="AT50" s="339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40"/>
      <c r="AT51" s="341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42" t="s">
        <v>53</v>
      </c>
      <c r="D52" s="343"/>
      <c r="E52" s="343"/>
      <c r="F52" s="343"/>
      <c r="G52" s="343"/>
      <c r="H52" s="66"/>
      <c r="I52" s="344" t="s">
        <v>54</v>
      </c>
      <c r="J52" s="343"/>
      <c r="K52" s="343"/>
      <c r="L52" s="343"/>
      <c r="M52" s="343"/>
      <c r="N52" s="343"/>
      <c r="O52" s="343"/>
      <c r="P52" s="343"/>
      <c r="Q52" s="343"/>
      <c r="R52" s="343"/>
      <c r="S52" s="343"/>
      <c r="T52" s="343"/>
      <c r="U52" s="343"/>
      <c r="V52" s="343"/>
      <c r="W52" s="343"/>
      <c r="X52" s="343"/>
      <c r="Y52" s="343"/>
      <c r="Z52" s="343"/>
      <c r="AA52" s="343"/>
      <c r="AB52" s="343"/>
      <c r="AC52" s="343"/>
      <c r="AD52" s="343"/>
      <c r="AE52" s="343"/>
      <c r="AF52" s="343"/>
      <c r="AG52" s="345" t="s">
        <v>55</v>
      </c>
      <c r="AH52" s="343"/>
      <c r="AI52" s="343"/>
      <c r="AJ52" s="343"/>
      <c r="AK52" s="343"/>
      <c r="AL52" s="343"/>
      <c r="AM52" s="343"/>
      <c r="AN52" s="344" t="s">
        <v>56</v>
      </c>
      <c r="AO52" s="343"/>
      <c r="AP52" s="343"/>
      <c r="AQ52" s="67" t="s">
        <v>57</v>
      </c>
      <c r="AR52" s="39"/>
      <c r="AS52" s="68" t="s">
        <v>58</v>
      </c>
      <c r="AT52" s="69" t="s">
        <v>59</v>
      </c>
      <c r="AU52" s="69" t="s">
        <v>60</v>
      </c>
      <c r="AV52" s="69" t="s">
        <v>61</v>
      </c>
      <c r="AW52" s="69" t="s">
        <v>62</v>
      </c>
      <c r="AX52" s="69" t="s">
        <v>63</v>
      </c>
      <c r="AY52" s="69" t="s">
        <v>64</v>
      </c>
      <c r="AZ52" s="69" t="s">
        <v>65</v>
      </c>
      <c r="BA52" s="69" t="s">
        <v>66</v>
      </c>
      <c r="BB52" s="69" t="s">
        <v>67</v>
      </c>
      <c r="BC52" s="69" t="s">
        <v>68</v>
      </c>
      <c r="BD52" s="70" t="s">
        <v>69</v>
      </c>
      <c r="BE52" s="34"/>
    </row>
    <row r="53" spans="1:91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" customHeight="1">
      <c r="B54" s="74"/>
      <c r="C54" s="75" t="s">
        <v>70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49">
        <f>ROUND(SUM(AG55:AG57),2)</f>
        <v>0</v>
      </c>
      <c r="AH54" s="349"/>
      <c r="AI54" s="349"/>
      <c r="AJ54" s="349"/>
      <c r="AK54" s="349"/>
      <c r="AL54" s="349"/>
      <c r="AM54" s="349"/>
      <c r="AN54" s="350">
        <f>SUM(AG54,AT54)</f>
        <v>0</v>
      </c>
      <c r="AO54" s="350"/>
      <c r="AP54" s="350"/>
      <c r="AQ54" s="78" t="s">
        <v>28</v>
      </c>
      <c r="AR54" s="79"/>
      <c r="AS54" s="80">
        <f>ROUND(SUM(AS55:AS57),2)</f>
        <v>0</v>
      </c>
      <c r="AT54" s="81">
        <f>ROUND(SUM(AV54:AW54),2)</f>
        <v>0</v>
      </c>
      <c r="AU54" s="82">
        <f>ROUND(SUM(AU55:AU57),5)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ROUND(SUM(AZ55:AZ57),2)</f>
        <v>0</v>
      </c>
      <c r="BA54" s="81">
        <f>ROUND(SUM(BA55:BA57),2)</f>
        <v>0</v>
      </c>
      <c r="BB54" s="81">
        <f>ROUND(SUM(BB55:BB57),2)</f>
        <v>0</v>
      </c>
      <c r="BC54" s="81">
        <f>ROUND(SUM(BC55:BC57),2)</f>
        <v>0</v>
      </c>
      <c r="BD54" s="83">
        <f>ROUND(SUM(BD55:BD57),2)</f>
        <v>0</v>
      </c>
      <c r="BS54" s="84" t="s">
        <v>71</v>
      </c>
      <c r="BT54" s="84" t="s">
        <v>72</v>
      </c>
      <c r="BU54" s="85" t="s">
        <v>73</v>
      </c>
      <c r="BV54" s="84" t="s">
        <v>74</v>
      </c>
      <c r="BW54" s="84" t="s">
        <v>5</v>
      </c>
      <c r="BX54" s="84" t="s">
        <v>75</v>
      </c>
      <c r="CL54" s="84" t="s">
        <v>19</v>
      </c>
    </row>
    <row r="55" spans="1:91" s="7" customFormat="1" ht="16.5" customHeight="1">
      <c r="A55" s="86" t="s">
        <v>76</v>
      </c>
      <c r="B55" s="87"/>
      <c r="C55" s="88"/>
      <c r="D55" s="348" t="s">
        <v>77</v>
      </c>
      <c r="E55" s="348"/>
      <c r="F55" s="348"/>
      <c r="G55" s="348"/>
      <c r="H55" s="348"/>
      <c r="I55" s="89"/>
      <c r="J55" s="348" t="s">
        <v>78</v>
      </c>
      <c r="K55" s="348"/>
      <c r="L55" s="348"/>
      <c r="M55" s="348"/>
      <c r="N55" s="348"/>
      <c r="O55" s="348"/>
      <c r="P55" s="348"/>
      <c r="Q55" s="348"/>
      <c r="R55" s="348"/>
      <c r="S55" s="348"/>
      <c r="T55" s="348"/>
      <c r="U55" s="348"/>
      <c r="V55" s="348"/>
      <c r="W55" s="348"/>
      <c r="X55" s="348"/>
      <c r="Y55" s="348"/>
      <c r="Z55" s="348"/>
      <c r="AA55" s="348"/>
      <c r="AB55" s="348"/>
      <c r="AC55" s="348"/>
      <c r="AD55" s="348"/>
      <c r="AE55" s="348"/>
      <c r="AF55" s="348"/>
      <c r="AG55" s="346">
        <f>'SO 300 - Úprava vodovodu ...'!J30</f>
        <v>0</v>
      </c>
      <c r="AH55" s="347"/>
      <c r="AI55" s="347"/>
      <c r="AJ55" s="347"/>
      <c r="AK55" s="347"/>
      <c r="AL55" s="347"/>
      <c r="AM55" s="347"/>
      <c r="AN55" s="346">
        <f>SUM(AG55,AT55)</f>
        <v>0</v>
      </c>
      <c r="AO55" s="347"/>
      <c r="AP55" s="347"/>
      <c r="AQ55" s="90" t="s">
        <v>79</v>
      </c>
      <c r="AR55" s="91"/>
      <c r="AS55" s="92">
        <v>0</v>
      </c>
      <c r="AT55" s="93">
        <f>ROUND(SUM(AV55:AW55),2)</f>
        <v>0</v>
      </c>
      <c r="AU55" s="94">
        <f>'SO 300 - Úprava vodovodu ...'!P87</f>
        <v>0</v>
      </c>
      <c r="AV55" s="93">
        <f>'SO 300 - Úprava vodovodu ...'!J33</f>
        <v>0</v>
      </c>
      <c r="AW55" s="93">
        <f>'SO 300 - Úprava vodovodu ...'!J34</f>
        <v>0</v>
      </c>
      <c r="AX55" s="93">
        <f>'SO 300 - Úprava vodovodu ...'!J35</f>
        <v>0</v>
      </c>
      <c r="AY55" s="93">
        <f>'SO 300 - Úprava vodovodu ...'!J36</f>
        <v>0</v>
      </c>
      <c r="AZ55" s="93">
        <f>'SO 300 - Úprava vodovodu ...'!F33</f>
        <v>0</v>
      </c>
      <c r="BA55" s="93">
        <f>'SO 300 - Úprava vodovodu ...'!F34</f>
        <v>0</v>
      </c>
      <c r="BB55" s="93">
        <f>'SO 300 - Úprava vodovodu ...'!F35</f>
        <v>0</v>
      </c>
      <c r="BC55" s="93">
        <f>'SO 300 - Úprava vodovodu ...'!F36</f>
        <v>0</v>
      </c>
      <c r="BD55" s="95">
        <f>'SO 300 - Úprava vodovodu ...'!F37</f>
        <v>0</v>
      </c>
      <c r="BT55" s="96" t="s">
        <v>80</v>
      </c>
      <c r="BV55" s="96" t="s">
        <v>74</v>
      </c>
      <c r="BW55" s="96" t="s">
        <v>81</v>
      </c>
      <c r="BX55" s="96" t="s">
        <v>5</v>
      </c>
      <c r="CL55" s="96" t="s">
        <v>19</v>
      </c>
      <c r="CM55" s="96" t="s">
        <v>82</v>
      </c>
    </row>
    <row r="56" spans="1:91" s="7" customFormat="1" ht="16.5" customHeight="1">
      <c r="A56" s="86" t="s">
        <v>76</v>
      </c>
      <c r="B56" s="87"/>
      <c r="C56" s="88"/>
      <c r="D56" s="348" t="s">
        <v>83</v>
      </c>
      <c r="E56" s="348"/>
      <c r="F56" s="348"/>
      <c r="G56" s="348"/>
      <c r="H56" s="348"/>
      <c r="I56" s="89"/>
      <c r="J56" s="348" t="s">
        <v>84</v>
      </c>
      <c r="K56" s="348"/>
      <c r="L56" s="348"/>
      <c r="M56" s="348"/>
      <c r="N56" s="348"/>
      <c r="O56" s="348"/>
      <c r="P56" s="348"/>
      <c r="Q56" s="348"/>
      <c r="R56" s="348"/>
      <c r="S56" s="348"/>
      <c r="T56" s="348"/>
      <c r="U56" s="348"/>
      <c r="V56" s="348"/>
      <c r="W56" s="348"/>
      <c r="X56" s="348"/>
      <c r="Y56" s="348"/>
      <c r="Z56" s="348"/>
      <c r="AA56" s="348"/>
      <c r="AB56" s="348"/>
      <c r="AC56" s="348"/>
      <c r="AD56" s="348"/>
      <c r="AE56" s="348"/>
      <c r="AF56" s="348"/>
      <c r="AG56" s="346">
        <f>'VRN - Vedlejší rozpočtové...'!J30</f>
        <v>0</v>
      </c>
      <c r="AH56" s="347"/>
      <c r="AI56" s="347"/>
      <c r="AJ56" s="347"/>
      <c r="AK56" s="347"/>
      <c r="AL56" s="347"/>
      <c r="AM56" s="347"/>
      <c r="AN56" s="346">
        <f>SUM(AG56,AT56)</f>
        <v>0</v>
      </c>
      <c r="AO56" s="347"/>
      <c r="AP56" s="347"/>
      <c r="AQ56" s="90" t="s">
        <v>85</v>
      </c>
      <c r="AR56" s="91"/>
      <c r="AS56" s="92">
        <v>0</v>
      </c>
      <c r="AT56" s="93">
        <f>ROUND(SUM(AV56:AW56),2)</f>
        <v>0</v>
      </c>
      <c r="AU56" s="94">
        <f>'VRN - Vedlejší rozpočtové...'!P83</f>
        <v>0</v>
      </c>
      <c r="AV56" s="93">
        <f>'VRN - Vedlejší rozpočtové...'!J33</f>
        <v>0</v>
      </c>
      <c r="AW56" s="93">
        <f>'VRN - Vedlejší rozpočtové...'!J34</f>
        <v>0</v>
      </c>
      <c r="AX56" s="93">
        <f>'VRN - Vedlejší rozpočtové...'!J35</f>
        <v>0</v>
      </c>
      <c r="AY56" s="93">
        <f>'VRN - Vedlejší rozpočtové...'!J36</f>
        <v>0</v>
      </c>
      <c r="AZ56" s="93">
        <f>'VRN - Vedlejší rozpočtové...'!F33</f>
        <v>0</v>
      </c>
      <c r="BA56" s="93">
        <f>'VRN - Vedlejší rozpočtové...'!F34</f>
        <v>0</v>
      </c>
      <c r="BB56" s="93">
        <f>'VRN - Vedlejší rozpočtové...'!F35</f>
        <v>0</v>
      </c>
      <c r="BC56" s="93">
        <f>'VRN - Vedlejší rozpočtové...'!F36</f>
        <v>0</v>
      </c>
      <c r="BD56" s="95">
        <f>'VRN - Vedlejší rozpočtové...'!F37</f>
        <v>0</v>
      </c>
      <c r="BT56" s="96" t="s">
        <v>80</v>
      </c>
      <c r="BV56" s="96" t="s">
        <v>74</v>
      </c>
      <c r="BW56" s="96" t="s">
        <v>86</v>
      </c>
      <c r="BX56" s="96" t="s">
        <v>5</v>
      </c>
      <c r="CL56" s="96" t="s">
        <v>19</v>
      </c>
      <c r="CM56" s="96" t="s">
        <v>82</v>
      </c>
    </row>
    <row r="57" spans="1:91" s="7" customFormat="1" ht="16.5" customHeight="1">
      <c r="A57" s="86" t="s">
        <v>76</v>
      </c>
      <c r="B57" s="87"/>
      <c r="C57" s="88"/>
      <c r="D57" s="348" t="s">
        <v>87</v>
      </c>
      <c r="E57" s="348"/>
      <c r="F57" s="348"/>
      <c r="G57" s="348"/>
      <c r="H57" s="348"/>
      <c r="I57" s="89"/>
      <c r="J57" s="348" t="s">
        <v>88</v>
      </c>
      <c r="K57" s="348"/>
      <c r="L57" s="348"/>
      <c r="M57" s="348"/>
      <c r="N57" s="348"/>
      <c r="O57" s="348"/>
      <c r="P57" s="348"/>
      <c r="Q57" s="348"/>
      <c r="R57" s="348"/>
      <c r="S57" s="348"/>
      <c r="T57" s="348"/>
      <c r="U57" s="348"/>
      <c r="V57" s="348"/>
      <c r="W57" s="348"/>
      <c r="X57" s="348"/>
      <c r="Y57" s="348"/>
      <c r="Z57" s="348"/>
      <c r="AA57" s="348"/>
      <c r="AB57" s="348"/>
      <c r="AC57" s="348"/>
      <c r="AD57" s="348"/>
      <c r="AE57" s="348"/>
      <c r="AF57" s="348"/>
      <c r="AG57" s="346">
        <f>'ON - Ostatní náklady'!J30</f>
        <v>0</v>
      </c>
      <c r="AH57" s="347"/>
      <c r="AI57" s="347"/>
      <c r="AJ57" s="347"/>
      <c r="AK57" s="347"/>
      <c r="AL57" s="347"/>
      <c r="AM57" s="347"/>
      <c r="AN57" s="346">
        <f>SUM(AG57,AT57)</f>
        <v>0</v>
      </c>
      <c r="AO57" s="347"/>
      <c r="AP57" s="347"/>
      <c r="AQ57" s="90" t="s">
        <v>89</v>
      </c>
      <c r="AR57" s="91"/>
      <c r="AS57" s="97">
        <v>0</v>
      </c>
      <c r="AT57" s="98">
        <f>ROUND(SUM(AV57:AW57),2)</f>
        <v>0</v>
      </c>
      <c r="AU57" s="99">
        <f>'ON - Ostatní náklady'!P81</f>
        <v>0</v>
      </c>
      <c r="AV57" s="98">
        <f>'ON - Ostatní náklady'!J33</f>
        <v>0</v>
      </c>
      <c r="AW57" s="98">
        <f>'ON - Ostatní náklady'!J34</f>
        <v>0</v>
      </c>
      <c r="AX57" s="98">
        <f>'ON - Ostatní náklady'!J35</f>
        <v>0</v>
      </c>
      <c r="AY57" s="98">
        <f>'ON - Ostatní náklady'!J36</f>
        <v>0</v>
      </c>
      <c r="AZ57" s="98">
        <f>'ON - Ostatní náklady'!F33</f>
        <v>0</v>
      </c>
      <c r="BA57" s="98">
        <f>'ON - Ostatní náklady'!F34</f>
        <v>0</v>
      </c>
      <c r="BB57" s="98">
        <f>'ON - Ostatní náklady'!F35</f>
        <v>0</v>
      </c>
      <c r="BC57" s="98">
        <f>'ON - Ostatní náklady'!F36</f>
        <v>0</v>
      </c>
      <c r="BD57" s="100">
        <f>'ON - Ostatní náklady'!F37</f>
        <v>0</v>
      </c>
      <c r="BT57" s="96" t="s">
        <v>80</v>
      </c>
      <c r="BV57" s="96" t="s">
        <v>74</v>
      </c>
      <c r="BW57" s="96" t="s">
        <v>90</v>
      </c>
      <c r="BX57" s="96" t="s">
        <v>5</v>
      </c>
      <c r="CL57" s="96" t="s">
        <v>19</v>
      </c>
      <c r="CM57" s="96" t="s">
        <v>82</v>
      </c>
    </row>
    <row r="58" spans="1:91" s="2" customFormat="1" ht="30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9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  <row r="59" spans="1:91" s="2" customFormat="1" ht="6.9" customHeight="1">
      <c r="A59" s="34"/>
      <c r="B59" s="47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39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</row>
  </sheetData>
  <sheetProtection algorithmName="SHA-512" hashValue="rkJT7tLMkrMWVoE9exrZsKe5ZQy96URC4iDEb38DBT1T28ZcmSFEqDNob0RhEoKOuU6etb6peGMO54PGpMjcaQ==" saltValue="aSWGhuIYX9k3e3kJo6GhbgoQ99mGFJUGBVDJf77G9/8Ug/zW9xN3KhSdDIyd17joT2wRsLswqk/BdHFxLJQ9hQ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300 - Úprava vodovodu ...'!C2" display="/" xr:uid="{00000000-0004-0000-0000-000000000000}"/>
    <hyperlink ref="A56" location="'VRN - Vedlejší rozpočtové...'!C2" display="/" xr:uid="{00000000-0004-0000-0000-000001000000}"/>
    <hyperlink ref="A57" location="'ON - Ostatní náklady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407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51"/>
      <c r="M2" s="351"/>
      <c r="N2" s="351"/>
      <c r="O2" s="351"/>
      <c r="P2" s="351"/>
      <c r="Q2" s="351"/>
      <c r="R2" s="351"/>
      <c r="S2" s="351"/>
      <c r="T2" s="351"/>
      <c r="U2" s="351"/>
      <c r="V2" s="351"/>
      <c r="AT2" s="17" t="s">
        <v>81</v>
      </c>
    </row>
    <row r="3" spans="1:46" s="1" customFormat="1" ht="6.9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" customHeight="1">
      <c r="B4" s="20"/>
      <c r="D4" s="103" t="s">
        <v>91</v>
      </c>
      <c r="L4" s="20"/>
      <c r="M4" s="104" t="s">
        <v>10</v>
      </c>
      <c r="AT4" s="17" t="s">
        <v>4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2" t="str">
        <f>'Rekapitulace stavby'!K6</f>
        <v>II/335 - I. etapa, Mnichovice průtah</v>
      </c>
      <c r="F7" s="353"/>
      <c r="G7" s="353"/>
      <c r="H7" s="353"/>
      <c r="L7" s="20"/>
    </row>
    <row r="8" spans="1:46" s="2" customFormat="1" ht="12" customHeight="1">
      <c r="A8" s="34"/>
      <c r="B8" s="39"/>
      <c r="C8" s="34"/>
      <c r="D8" s="105" t="s">
        <v>92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4" t="s">
        <v>93</v>
      </c>
      <c r="F9" s="355"/>
      <c r="G9" s="355"/>
      <c r="H9" s="355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28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22</v>
      </c>
      <c r="E12" s="34"/>
      <c r="F12" s="107" t="s">
        <v>23</v>
      </c>
      <c r="G12" s="34"/>
      <c r="H12" s="34"/>
      <c r="I12" s="105" t="s">
        <v>24</v>
      </c>
      <c r="J12" s="108" t="str">
        <f>'Rekapitulace stavby'!AN8</f>
        <v>4. 12. 2022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26</v>
      </c>
      <c r="E14" s="34"/>
      <c r="F14" s="34"/>
      <c r="G14" s="34"/>
      <c r="H14" s="34"/>
      <c r="I14" s="105" t="s">
        <v>27</v>
      </c>
      <c r="J14" s="107" t="s">
        <v>28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29</v>
      </c>
      <c r="F15" s="34"/>
      <c r="G15" s="34"/>
      <c r="H15" s="34"/>
      <c r="I15" s="105" t="s">
        <v>30</v>
      </c>
      <c r="J15" s="107" t="s">
        <v>28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27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6" t="str">
        <f>'Rekapitulace stavby'!E14</f>
        <v>Vyplň údaj</v>
      </c>
      <c r="F18" s="357"/>
      <c r="G18" s="357"/>
      <c r="H18" s="357"/>
      <c r="I18" s="105" t="s">
        <v>30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27</v>
      </c>
      <c r="J20" s="107" t="s">
        <v>28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29</v>
      </c>
      <c r="F21" s="34"/>
      <c r="G21" s="34"/>
      <c r="H21" s="34"/>
      <c r="I21" s="105" t="s">
        <v>30</v>
      </c>
      <c r="J21" s="107" t="s">
        <v>28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35</v>
      </c>
      <c r="E23" s="34"/>
      <c r="F23" s="34"/>
      <c r="G23" s="34"/>
      <c r="H23" s="34"/>
      <c r="I23" s="105" t="s">
        <v>27</v>
      </c>
      <c r="J23" s="107" t="s">
        <v>28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29</v>
      </c>
      <c r="F24" s="34"/>
      <c r="G24" s="34"/>
      <c r="H24" s="34"/>
      <c r="I24" s="105" t="s">
        <v>30</v>
      </c>
      <c r="J24" s="107" t="s">
        <v>28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36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8" t="s">
        <v>28</v>
      </c>
      <c r="F27" s="358"/>
      <c r="G27" s="358"/>
      <c r="H27" s="358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38</v>
      </c>
      <c r="E30" s="34"/>
      <c r="F30" s="34"/>
      <c r="G30" s="34"/>
      <c r="H30" s="34"/>
      <c r="I30" s="34"/>
      <c r="J30" s="114">
        <f>ROUND(J87,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15" t="s">
        <v>40</v>
      </c>
      <c r="G32" s="34"/>
      <c r="H32" s="34"/>
      <c r="I32" s="115" t="s">
        <v>39</v>
      </c>
      <c r="J32" s="115" t="s">
        <v>41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16" t="s">
        <v>42</v>
      </c>
      <c r="E33" s="105" t="s">
        <v>43</v>
      </c>
      <c r="F33" s="117">
        <f>ROUND((SUM(BE87:BE406)),  2)</f>
        <v>0</v>
      </c>
      <c r="G33" s="34"/>
      <c r="H33" s="34"/>
      <c r="I33" s="118">
        <v>0.21</v>
      </c>
      <c r="J33" s="117">
        <f>ROUND(((SUM(BE87:BE406))*I33),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05" t="s">
        <v>44</v>
      </c>
      <c r="F34" s="117">
        <f>ROUND((SUM(BF87:BF406)),  2)</f>
        <v>0</v>
      </c>
      <c r="G34" s="34"/>
      <c r="H34" s="34"/>
      <c r="I34" s="118">
        <v>0.15</v>
      </c>
      <c r="J34" s="117">
        <f>ROUND(((SUM(BF87:BF406))*I34),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05" t="s">
        <v>45</v>
      </c>
      <c r="F35" s="117">
        <f>ROUND((SUM(BG87:BG406)),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05" t="s">
        <v>46</v>
      </c>
      <c r="F36" s="117">
        <f>ROUND((SUM(BH87:BH406)),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05" t="s">
        <v>47</v>
      </c>
      <c r="F37" s="117">
        <f>ROUND((SUM(BI87:BI406)),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48</v>
      </c>
      <c r="E39" s="121"/>
      <c r="F39" s="121"/>
      <c r="G39" s="122" t="s">
        <v>49</v>
      </c>
      <c r="H39" s="123" t="s">
        <v>50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94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9" t="str">
        <f>E7</f>
        <v>II/335 - I. etapa, Mnichovice průtah</v>
      </c>
      <c r="F48" s="360"/>
      <c r="G48" s="360"/>
      <c r="H48" s="360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92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31" t="str">
        <f>E9</f>
        <v>SO 300 - Úprava vodovodu v ul. Ondřejovská</v>
      </c>
      <c r="F50" s="361"/>
      <c r="G50" s="361"/>
      <c r="H50" s="361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6"/>
      <c r="E52" s="36"/>
      <c r="F52" s="27" t="str">
        <f>F12</f>
        <v>Mnichovice</v>
      </c>
      <c r="G52" s="36"/>
      <c r="H52" s="36"/>
      <c r="I52" s="29" t="s">
        <v>24</v>
      </c>
      <c r="J52" s="59" t="str">
        <f>IF(J12="","",J12)</f>
        <v>4. 12. 2022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15" customHeight="1">
      <c r="A54" s="34"/>
      <c r="B54" s="35"/>
      <c r="C54" s="29" t="s">
        <v>26</v>
      </c>
      <c r="D54" s="36"/>
      <c r="E54" s="36"/>
      <c r="F54" s="27" t="str">
        <f>E15</f>
        <v xml:space="preserve"> </v>
      </c>
      <c r="G54" s="36"/>
      <c r="H54" s="36"/>
      <c r="I54" s="29" t="s">
        <v>33</v>
      </c>
      <c r="J54" s="32" t="str">
        <f>E21</f>
        <v xml:space="preserve"> 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15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35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95</v>
      </c>
      <c r="D57" s="131"/>
      <c r="E57" s="131"/>
      <c r="F57" s="131"/>
      <c r="G57" s="131"/>
      <c r="H57" s="131"/>
      <c r="I57" s="131"/>
      <c r="J57" s="132" t="s">
        <v>96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33" t="s">
        <v>70</v>
      </c>
      <c r="D59" s="36"/>
      <c r="E59" s="36"/>
      <c r="F59" s="36"/>
      <c r="G59" s="36"/>
      <c r="H59" s="36"/>
      <c r="I59" s="36"/>
      <c r="J59" s="77">
        <f>J87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97</v>
      </c>
    </row>
    <row r="60" spans="1:47" s="9" customFormat="1" ht="24.9" customHeight="1">
      <c r="B60" s="134"/>
      <c r="C60" s="135"/>
      <c r="D60" s="136" t="s">
        <v>98</v>
      </c>
      <c r="E60" s="137"/>
      <c r="F60" s="137"/>
      <c r="G60" s="137"/>
      <c r="H60" s="137"/>
      <c r="I60" s="137"/>
      <c r="J60" s="138">
        <f>J88</f>
        <v>0</v>
      </c>
      <c r="K60" s="135"/>
      <c r="L60" s="139"/>
    </row>
    <row r="61" spans="1:47" s="10" customFormat="1" ht="19.95" customHeight="1">
      <c r="B61" s="140"/>
      <c r="C61" s="141"/>
      <c r="D61" s="142" t="s">
        <v>99</v>
      </c>
      <c r="E61" s="143"/>
      <c r="F61" s="143"/>
      <c r="G61" s="143"/>
      <c r="H61" s="143"/>
      <c r="I61" s="143"/>
      <c r="J61" s="144">
        <f>J89</f>
        <v>0</v>
      </c>
      <c r="K61" s="141"/>
      <c r="L61" s="145"/>
    </row>
    <row r="62" spans="1:47" s="10" customFormat="1" ht="19.95" customHeight="1">
      <c r="B62" s="140"/>
      <c r="C62" s="141"/>
      <c r="D62" s="142" t="s">
        <v>100</v>
      </c>
      <c r="E62" s="143"/>
      <c r="F62" s="143"/>
      <c r="G62" s="143"/>
      <c r="H62" s="143"/>
      <c r="I62" s="143"/>
      <c r="J62" s="144">
        <f>J177</f>
        <v>0</v>
      </c>
      <c r="K62" s="141"/>
      <c r="L62" s="145"/>
    </row>
    <row r="63" spans="1:47" s="10" customFormat="1" ht="19.95" customHeight="1">
      <c r="B63" s="140"/>
      <c r="C63" s="141"/>
      <c r="D63" s="142" t="s">
        <v>101</v>
      </c>
      <c r="E63" s="143"/>
      <c r="F63" s="143"/>
      <c r="G63" s="143"/>
      <c r="H63" s="143"/>
      <c r="I63" s="143"/>
      <c r="J63" s="144">
        <f>J186</f>
        <v>0</v>
      </c>
      <c r="K63" s="141"/>
      <c r="L63" s="145"/>
    </row>
    <row r="64" spans="1:47" s="10" customFormat="1" ht="19.95" customHeight="1">
      <c r="B64" s="140"/>
      <c r="C64" s="141"/>
      <c r="D64" s="142" t="s">
        <v>102</v>
      </c>
      <c r="E64" s="143"/>
      <c r="F64" s="143"/>
      <c r="G64" s="143"/>
      <c r="H64" s="143"/>
      <c r="I64" s="143"/>
      <c r="J64" s="144">
        <f>J215</f>
        <v>0</v>
      </c>
      <c r="K64" s="141"/>
      <c r="L64" s="145"/>
    </row>
    <row r="65" spans="1:31" s="10" customFormat="1" ht="19.95" customHeight="1">
      <c r="B65" s="140"/>
      <c r="C65" s="141"/>
      <c r="D65" s="142" t="s">
        <v>103</v>
      </c>
      <c r="E65" s="143"/>
      <c r="F65" s="143"/>
      <c r="G65" s="143"/>
      <c r="H65" s="143"/>
      <c r="I65" s="143"/>
      <c r="J65" s="144">
        <f>J351</f>
        <v>0</v>
      </c>
      <c r="K65" s="141"/>
      <c r="L65" s="145"/>
    </row>
    <row r="66" spans="1:31" s="10" customFormat="1" ht="19.95" customHeight="1">
      <c r="B66" s="140"/>
      <c r="C66" s="141"/>
      <c r="D66" s="142" t="s">
        <v>104</v>
      </c>
      <c r="E66" s="143"/>
      <c r="F66" s="143"/>
      <c r="G66" s="143"/>
      <c r="H66" s="143"/>
      <c r="I66" s="143"/>
      <c r="J66" s="144">
        <f>J372</f>
        <v>0</v>
      </c>
      <c r="K66" s="141"/>
      <c r="L66" s="145"/>
    </row>
    <row r="67" spans="1:31" s="10" customFormat="1" ht="19.95" customHeight="1">
      <c r="B67" s="140"/>
      <c r="C67" s="141"/>
      <c r="D67" s="142" t="s">
        <v>105</v>
      </c>
      <c r="E67" s="143"/>
      <c r="F67" s="143"/>
      <c r="G67" s="143"/>
      <c r="H67" s="143"/>
      <c r="I67" s="143"/>
      <c r="J67" s="144">
        <f>J402</f>
        <v>0</v>
      </c>
      <c r="K67" s="141"/>
      <c r="L67" s="145"/>
    </row>
    <row r="68" spans="1:31" s="2" customFormat="1" ht="21.75" customHeight="1">
      <c r="A68" s="34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" customHeight="1">
      <c r="A69" s="34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3" spans="1:31" s="2" customFormat="1" ht="6.9" customHeight="1">
      <c r="A73" s="34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24.9" customHeight="1">
      <c r="A74" s="34"/>
      <c r="B74" s="35"/>
      <c r="C74" s="23" t="s">
        <v>106</v>
      </c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16</v>
      </c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6"/>
      <c r="D77" s="36"/>
      <c r="E77" s="359" t="str">
        <f>E7</f>
        <v>II/335 - I. etapa, Mnichovice průtah</v>
      </c>
      <c r="F77" s="360"/>
      <c r="G77" s="360"/>
      <c r="H77" s="360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92</v>
      </c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6.5" customHeight="1">
      <c r="A79" s="34"/>
      <c r="B79" s="35"/>
      <c r="C79" s="36"/>
      <c r="D79" s="36"/>
      <c r="E79" s="331" t="str">
        <f>E9</f>
        <v>SO 300 - Úprava vodovodu v ul. Ondřejovská</v>
      </c>
      <c r="F79" s="361"/>
      <c r="G79" s="361"/>
      <c r="H79" s="361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2" customHeight="1">
      <c r="A81" s="34"/>
      <c r="B81" s="35"/>
      <c r="C81" s="29" t="s">
        <v>22</v>
      </c>
      <c r="D81" s="36"/>
      <c r="E81" s="36"/>
      <c r="F81" s="27" t="str">
        <f>F12</f>
        <v>Mnichovice</v>
      </c>
      <c r="G81" s="36"/>
      <c r="H81" s="36"/>
      <c r="I81" s="29" t="s">
        <v>24</v>
      </c>
      <c r="J81" s="59" t="str">
        <f>IF(J12="","",J12)</f>
        <v>4. 12. 2022</v>
      </c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15" customHeight="1">
      <c r="A83" s="34"/>
      <c r="B83" s="35"/>
      <c r="C83" s="29" t="s">
        <v>26</v>
      </c>
      <c r="D83" s="36"/>
      <c r="E83" s="36"/>
      <c r="F83" s="27" t="str">
        <f>E15</f>
        <v xml:space="preserve"> </v>
      </c>
      <c r="G83" s="36"/>
      <c r="H83" s="36"/>
      <c r="I83" s="29" t="s">
        <v>33</v>
      </c>
      <c r="J83" s="32" t="str">
        <f>E21</f>
        <v xml:space="preserve"> </v>
      </c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5.15" customHeight="1">
      <c r="A84" s="34"/>
      <c r="B84" s="35"/>
      <c r="C84" s="29" t="s">
        <v>31</v>
      </c>
      <c r="D84" s="36"/>
      <c r="E84" s="36"/>
      <c r="F84" s="27" t="str">
        <f>IF(E18="","",E18)</f>
        <v>Vyplň údaj</v>
      </c>
      <c r="G84" s="36"/>
      <c r="H84" s="36"/>
      <c r="I84" s="29" t="s">
        <v>35</v>
      </c>
      <c r="J84" s="32" t="str">
        <f>E24</f>
        <v xml:space="preserve"> </v>
      </c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0.35" customHeight="1">
      <c r="A85" s="34"/>
      <c r="B85" s="35"/>
      <c r="C85" s="36"/>
      <c r="D85" s="36"/>
      <c r="E85" s="36"/>
      <c r="F85" s="36"/>
      <c r="G85" s="36"/>
      <c r="H85" s="36"/>
      <c r="I85" s="36"/>
      <c r="J85" s="36"/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11" customFormat="1" ht="29.25" customHeight="1">
      <c r="A86" s="146"/>
      <c r="B86" s="147"/>
      <c r="C86" s="148" t="s">
        <v>107</v>
      </c>
      <c r="D86" s="149" t="s">
        <v>57</v>
      </c>
      <c r="E86" s="149" t="s">
        <v>53</v>
      </c>
      <c r="F86" s="149" t="s">
        <v>54</v>
      </c>
      <c r="G86" s="149" t="s">
        <v>108</v>
      </c>
      <c r="H86" s="149" t="s">
        <v>109</v>
      </c>
      <c r="I86" s="149" t="s">
        <v>110</v>
      </c>
      <c r="J86" s="149" t="s">
        <v>96</v>
      </c>
      <c r="K86" s="150" t="s">
        <v>111</v>
      </c>
      <c r="L86" s="151"/>
      <c r="M86" s="68" t="s">
        <v>28</v>
      </c>
      <c r="N86" s="69" t="s">
        <v>42</v>
      </c>
      <c r="O86" s="69" t="s">
        <v>112</v>
      </c>
      <c r="P86" s="69" t="s">
        <v>113</v>
      </c>
      <c r="Q86" s="69" t="s">
        <v>114</v>
      </c>
      <c r="R86" s="69" t="s">
        <v>115</v>
      </c>
      <c r="S86" s="69" t="s">
        <v>116</v>
      </c>
      <c r="T86" s="70" t="s">
        <v>117</v>
      </c>
      <c r="U86" s="146"/>
      <c r="V86" s="146"/>
      <c r="W86" s="146"/>
      <c r="X86" s="146"/>
      <c r="Y86" s="146"/>
      <c r="Z86" s="146"/>
      <c r="AA86" s="146"/>
      <c r="AB86" s="146"/>
      <c r="AC86" s="146"/>
      <c r="AD86" s="146"/>
      <c r="AE86" s="146"/>
    </row>
    <row r="87" spans="1:65" s="2" customFormat="1" ht="22.8" customHeight="1">
      <c r="A87" s="34"/>
      <c r="B87" s="35"/>
      <c r="C87" s="75" t="s">
        <v>118</v>
      </c>
      <c r="D87" s="36"/>
      <c r="E87" s="36"/>
      <c r="F87" s="36"/>
      <c r="G87" s="36"/>
      <c r="H87" s="36"/>
      <c r="I87" s="36"/>
      <c r="J87" s="152">
        <f>BK87</f>
        <v>0</v>
      </c>
      <c r="K87" s="36"/>
      <c r="L87" s="39"/>
      <c r="M87" s="71"/>
      <c r="N87" s="153"/>
      <c r="O87" s="72"/>
      <c r="P87" s="154">
        <f>P88</f>
        <v>0</v>
      </c>
      <c r="Q87" s="72"/>
      <c r="R87" s="154">
        <f>R88</f>
        <v>4.5082350000000009</v>
      </c>
      <c r="S87" s="72"/>
      <c r="T87" s="155">
        <f>T88</f>
        <v>125.86200000000001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71</v>
      </c>
      <c r="AU87" s="17" t="s">
        <v>97</v>
      </c>
      <c r="BK87" s="156">
        <f>BK88</f>
        <v>0</v>
      </c>
    </row>
    <row r="88" spans="1:65" s="12" customFormat="1" ht="25.95" customHeight="1">
      <c r="B88" s="157"/>
      <c r="C88" s="158"/>
      <c r="D88" s="159" t="s">
        <v>71</v>
      </c>
      <c r="E88" s="160" t="s">
        <v>119</v>
      </c>
      <c r="F88" s="160" t="s">
        <v>120</v>
      </c>
      <c r="G88" s="158"/>
      <c r="H88" s="158"/>
      <c r="I88" s="161"/>
      <c r="J88" s="162">
        <f>BK88</f>
        <v>0</v>
      </c>
      <c r="K88" s="158"/>
      <c r="L88" s="163"/>
      <c r="M88" s="164"/>
      <c r="N88" s="165"/>
      <c r="O88" s="165"/>
      <c r="P88" s="166">
        <f>P89+P177+P186+P215+P351+P372+P402</f>
        <v>0</v>
      </c>
      <c r="Q88" s="165"/>
      <c r="R88" s="166">
        <f>R89+R177+R186+R215+R351+R372+R402</f>
        <v>4.5082350000000009</v>
      </c>
      <c r="S88" s="165"/>
      <c r="T88" s="167">
        <f>T89+T177+T186+T215+T351+T372+T402</f>
        <v>125.86200000000001</v>
      </c>
      <c r="AR88" s="168" t="s">
        <v>80</v>
      </c>
      <c r="AT88" s="169" t="s">
        <v>71</v>
      </c>
      <c r="AU88" s="169" t="s">
        <v>72</v>
      </c>
      <c r="AY88" s="168" t="s">
        <v>121</v>
      </c>
      <c r="BK88" s="170">
        <f>BK89+BK177+BK186+BK215+BK351+BK372+BK402</f>
        <v>0</v>
      </c>
    </row>
    <row r="89" spans="1:65" s="12" customFormat="1" ht="22.8" customHeight="1">
      <c r="B89" s="157"/>
      <c r="C89" s="158"/>
      <c r="D89" s="159" t="s">
        <v>71</v>
      </c>
      <c r="E89" s="171" t="s">
        <v>80</v>
      </c>
      <c r="F89" s="171" t="s">
        <v>122</v>
      </c>
      <c r="G89" s="158"/>
      <c r="H89" s="158"/>
      <c r="I89" s="161"/>
      <c r="J89" s="172">
        <f>BK89</f>
        <v>0</v>
      </c>
      <c r="K89" s="158"/>
      <c r="L89" s="163"/>
      <c r="M89" s="164"/>
      <c r="N89" s="165"/>
      <c r="O89" s="165"/>
      <c r="P89" s="166">
        <f>SUM(P90:P176)</f>
        <v>0</v>
      </c>
      <c r="Q89" s="165"/>
      <c r="R89" s="166">
        <f>SUM(R90:R176)</f>
        <v>0.82619000000000009</v>
      </c>
      <c r="S89" s="165"/>
      <c r="T89" s="167">
        <f>SUM(T90:T176)</f>
        <v>125.86200000000001</v>
      </c>
      <c r="AR89" s="168" t="s">
        <v>80</v>
      </c>
      <c r="AT89" s="169" t="s">
        <v>71</v>
      </c>
      <c r="AU89" s="169" t="s">
        <v>80</v>
      </c>
      <c r="AY89" s="168" t="s">
        <v>121</v>
      </c>
      <c r="BK89" s="170">
        <f>SUM(BK90:BK176)</f>
        <v>0</v>
      </c>
    </row>
    <row r="90" spans="1:65" s="2" customFormat="1" ht="24.15" customHeight="1">
      <c r="A90" s="34"/>
      <c r="B90" s="35"/>
      <c r="C90" s="173" t="s">
        <v>80</v>
      </c>
      <c r="D90" s="173" t="s">
        <v>123</v>
      </c>
      <c r="E90" s="174" t="s">
        <v>124</v>
      </c>
      <c r="F90" s="175" t="s">
        <v>125</v>
      </c>
      <c r="G90" s="176" t="s">
        <v>126</v>
      </c>
      <c r="H90" s="177">
        <v>152</v>
      </c>
      <c r="I90" s="178"/>
      <c r="J90" s="179">
        <f>ROUND(I90*H90,2)</f>
        <v>0</v>
      </c>
      <c r="K90" s="175" t="s">
        <v>127</v>
      </c>
      <c r="L90" s="39"/>
      <c r="M90" s="180" t="s">
        <v>28</v>
      </c>
      <c r="N90" s="181" t="s">
        <v>43</v>
      </c>
      <c r="O90" s="64"/>
      <c r="P90" s="182">
        <f>O90*H90</f>
        <v>0</v>
      </c>
      <c r="Q90" s="182">
        <v>0</v>
      </c>
      <c r="R90" s="182">
        <f>Q90*H90</f>
        <v>0</v>
      </c>
      <c r="S90" s="182">
        <v>0.316</v>
      </c>
      <c r="T90" s="183">
        <f>S90*H90</f>
        <v>48.032000000000004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4" t="s">
        <v>128</v>
      </c>
      <c r="AT90" s="184" t="s">
        <v>123</v>
      </c>
      <c r="AU90" s="184" t="s">
        <v>82</v>
      </c>
      <c r="AY90" s="17" t="s">
        <v>121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17" t="s">
        <v>80</v>
      </c>
      <c r="BK90" s="185">
        <f>ROUND(I90*H90,2)</f>
        <v>0</v>
      </c>
      <c r="BL90" s="17" t="s">
        <v>128</v>
      </c>
      <c r="BM90" s="184" t="s">
        <v>129</v>
      </c>
    </row>
    <row r="91" spans="1:65" s="2" customFormat="1" ht="10.199999999999999">
      <c r="A91" s="34"/>
      <c r="B91" s="35"/>
      <c r="C91" s="36"/>
      <c r="D91" s="186" t="s">
        <v>130</v>
      </c>
      <c r="E91" s="36"/>
      <c r="F91" s="187" t="s">
        <v>131</v>
      </c>
      <c r="G91" s="36"/>
      <c r="H91" s="36"/>
      <c r="I91" s="188"/>
      <c r="J91" s="36"/>
      <c r="K91" s="36"/>
      <c r="L91" s="39"/>
      <c r="M91" s="189"/>
      <c r="N91" s="190"/>
      <c r="O91" s="64"/>
      <c r="P91" s="64"/>
      <c r="Q91" s="64"/>
      <c r="R91" s="64"/>
      <c r="S91" s="64"/>
      <c r="T91" s="65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130</v>
      </c>
      <c r="AU91" s="17" t="s">
        <v>82</v>
      </c>
    </row>
    <row r="92" spans="1:65" s="13" customFormat="1" ht="10.199999999999999">
      <c r="B92" s="191"/>
      <c r="C92" s="192"/>
      <c r="D92" s="193" t="s">
        <v>132</v>
      </c>
      <c r="E92" s="194" t="s">
        <v>28</v>
      </c>
      <c r="F92" s="195" t="s">
        <v>133</v>
      </c>
      <c r="G92" s="192"/>
      <c r="H92" s="196">
        <v>152</v>
      </c>
      <c r="I92" s="197"/>
      <c r="J92" s="192"/>
      <c r="K92" s="192"/>
      <c r="L92" s="198"/>
      <c r="M92" s="199"/>
      <c r="N92" s="200"/>
      <c r="O92" s="200"/>
      <c r="P92" s="200"/>
      <c r="Q92" s="200"/>
      <c r="R92" s="200"/>
      <c r="S92" s="200"/>
      <c r="T92" s="201"/>
      <c r="AT92" s="202" t="s">
        <v>132</v>
      </c>
      <c r="AU92" s="202" t="s">
        <v>82</v>
      </c>
      <c r="AV92" s="13" t="s">
        <v>82</v>
      </c>
      <c r="AW92" s="13" t="s">
        <v>34</v>
      </c>
      <c r="AX92" s="13" t="s">
        <v>72</v>
      </c>
      <c r="AY92" s="202" t="s">
        <v>121</v>
      </c>
    </row>
    <row r="93" spans="1:65" s="14" customFormat="1" ht="10.199999999999999">
      <c r="B93" s="203"/>
      <c r="C93" s="204"/>
      <c r="D93" s="193" t="s">
        <v>132</v>
      </c>
      <c r="E93" s="205" t="s">
        <v>28</v>
      </c>
      <c r="F93" s="206" t="s">
        <v>134</v>
      </c>
      <c r="G93" s="204"/>
      <c r="H93" s="207">
        <v>152</v>
      </c>
      <c r="I93" s="208"/>
      <c r="J93" s="204"/>
      <c r="K93" s="204"/>
      <c r="L93" s="209"/>
      <c r="M93" s="210"/>
      <c r="N93" s="211"/>
      <c r="O93" s="211"/>
      <c r="P93" s="211"/>
      <c r="Q93" s="211"/>
      <c r="R93" s="211"/>
      <c r="S93" s="211"/>
      <c r="T93" s="212"/>
      <c r="AT93" s="213" t="s">
        <v>132</v>
      </c>
      <c r="AU93" s="213" t="s">
        <v>82</v>
      </c>
      <c r="AV93" s="14" t="s">
        <v>128</v>
      </c>
      <c r="AW93" s="14" t="s">
        <v>34</v>
      </c>
      <c r="AX93" s="14" t="s">
        <v>80</v>
      </c>
      <c r="AY93" s="213" t="s">
        <v>121</v>
      </c>
    </row>
    <row r="94" spans="1:65" s="2" customFormat="1" ht="37.799999999999997" customHeight="1">
      <c r="A94" s="34"/>
      <c r="B94" s="35"/>
      <c r="C94" s="173" t="s">
        <v>82</v>
      </c>
      <c r="D94" s="173" t="s">
        <v>123</v>
      </c>
      <c r="E94" s="174" t="s">
        <v>135</v>
      </c>
      <c r="F94" s="175" t="s">
        <v>136</v>
      </c>
      <c r="G94" s="176" t="s">
        <v>126</v>
      </c>
      <c r="H94" s="177">
        <v>15</v>
      </c>
      <c r="I94" s="178"/>
      <c r="J94" s="179">
        <f>ROUND(I94*H94,2)</f>
        <v>0</v>
      </c>
      <c r="K94" s="175" t="s">
        <v>127</v>
      </c>
      <c r="L94" s="39"/>
      <c r="M94" s="180" t="s">
        <v>28</v>
      </c>
      <c r="N94" s="181" t="s">
        <v>43</v>
      </c>
      <c r="O94" s="64"/>
      <c r="P94" s="182">
        <f>O94*H94</f>
        <v>0</v>
      </c>
      <c r="Q94" s="182">
        <v>0</v>
      </c>
      <c r="R94" s="182">
        <f>Q94*H94</f>
        <v>0</v>
      </c>
      <c r="S94" s="182">
        <v>0.28999999999999998</v>
      </c>
      <c r="T94" s="183">
        <f>S94*H94</f>
        <v>4.3499999999999996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128</v>
      </c>
      <c r="AT94" s="184" t="s">
        <v>123</v>
      </c>
      <c r="AU94" s="184" t="s">
        <v>82</v>
      </c>
      <c r="AY94" s="17" t="s">
        <v>121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7" t="s">
        <v>80</v>
      </c>
      <c r="BK94" s="185">
        <f>ROUND(I94*H94,2)</f>
        <v>0</v>
      </c>
      <c r="BL94" s="17" t="s">
        <v>128</v>
      </c>
      <c r="BM94" s="184" t="s">
        <v>137</v>
      </c>
    </row>
    <row r="95" spans="1:65" s="2" customFormat="1" ht="10.199999999999999">
      <c r="A95" s="34"/>
      <c r="B95" s="35"/>
      <c r="C95" s="36"/>
      <c r="D95" s="186" t="s">
        <v>130</v>
      </c>
      <c r="E95" s="36"/>
      <c r="F95" s="187" t="s">
        <v>138</v>
      </c>
      <c r="G95" s="36"/>
      <c r="H95" s="36"/>
      <c r="I95" s="188"/>
      <c r="J95" s="36"/>
      <c r="K95" s="36"/>
      <c r="L95" s="39"/>
      <c r="M95" s="189"/>
      <c r="N95" s="190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130</v>
      </c>
      <c r="AU95" s="17" t="s">
        <v>82</v>
      </c>
    </row>
    <row r="96" spans="1:65" s="13" customFormat="1" ht="10.199999999999999">
      <c r="B96" s="191"/>
      <c r="C96" s="192"/>
      <c r="D96" s="193" t="s">
        <v>132</v>
      </c>
      <c r="E96" s="194" t="s">
        <v>28</v>
      </c>
      <c r="F96" s="195" t="s">
        <v>8</v>
      </c>
      <c r="G96" s="192"/>
      <c r="H96" s="196">
        <v>15</v>
      </c>
      <c r="I96" s="197"/>
      <c r="J96" s="192"/>
      <c r="K96" s="192"/>
      <c r="L96" s="198"/>
      <c r="M96" s="199"/>
      <c r="N96" s="200"/>
      <c r="O96" s="200"/>
      <c r="P96" s="200"/>
      <c r="Q96" s="200"/>
      <c r="R96" s="200"/>
      <c r="S96" s="200"/>
      <c r="T96" s="201"/>
      <c r="AT96" s="202" t="s">
        <v>132</v>
      </c>
      <c r="AU96" s="202" t="s">
        <v>82</v>
      </c>
      <c r="AV96" s="13" t="s">
        <v>82</v>
      </c>
      <c r="AW96" s="13" t="s">
        <v>34</v>
      </c>
      <c r="AX96" s="13" t="s">
        <v>72</v>
      </c>
      <c r="AY96" s="202" t="s">
        <v>121</v>
      </c>
    </row>
    <row r="97" spans="1:65" s="14" customFormat="1" ht="10.199999999999999">
      <c r="B97" s="203"/>
      <c r="C97" s="204"/>
      <c r="D97" s="193" t="s">
        <v>132</v>
      </c>
      <c r="E97" s="205" t="s">
        <v>28</v>
      </c>
      <c r="F97" s="206" t="s">
        <v>134</v>
      </c>
      <c r="G97" s="204"/>
      <c r="H97" s="207">
        <v>15</v>
      </c>
      <c r="I97" s="208"/>
      <c r="J97" s="204"/>
      <c r="K97" s="204"/>
      <c r="L97" s="209"/>
      <c r="M97" s="210"/>
      <c r="N97" s="211"/>
      <c r="O97" s="211"/>
      <c r="P97" s="211"/>
      <c r="Q97" s="211"/>
      <c r="R97" s="211"/>
      <c r="S97" s="211"/>
      <c r="T97" s="212"/>
      <c r="AT97" s="213" t="s">
        <v>132</v>
      </c>
      <c r="AU97" s="213" t="s">
        <v>82</v>
      </c>
      <c r="AV97" s="14" t="s">
        <v>128</v>
      </c>
      <c r="AW97" s="14" t="s">
        <v>34</v>
      </c>
      <c r="AX97" s="14" t="s">
        <v>80</v>
      </c>
      <c r="AY97" s="213" t="s">
        <v>121</v>
      </c>
    </row>
    <row r="98" spans="1:65" s="2" customFormat="1" ht="37.799999999999997" customHeight="1">
      <c r="A98" s="34"/>
      <c r="B98" s="35"/>
      <c r="C98" s="173" t="s">
        <v>139</v>
      </c>
      <c r="D98" s="173" t="s">
        <v>123</v>
      </c>
      <c r="E98" s="174" t="s">
        <v>140</v>
      </c>
      <c r="F98" s="175" t="s">
        <v>141</v>
      </c>
      <c r="G98" s="176" t="s">
        <v>126</v>
      </c>
      <c r="H98" s="177">
        <v>167</v>
      </c>
      <c r="I98" s="178"/>
      <c r="J98" s="179">
        <f>ROUND(I98*H98,2)</f>
        <v>0</v>
      </c>
      <c r="K98" s="175" t="s">
        <v>127</v>
      </c>
      <c r="L98" s="39"/>
      <c r="M98" s="180" t="s">
        <v>28</v>
      </c>
      <c r="N98" s="181" t="s">
        <v>43</v>
      </c>
      <c r="O98" s="64"/>
      <c r="P98" s="182">
        <f>O98*H98</f>
        <v>0</v>
      </c>
      <c r="Q98" s="182">
        <v>0</v>
      </c>
      <c r="R98" s="182">
        <f>Q98*H98</f>
        <v>0</v>
      </c>
      <c r="S98" s="182">
        <v>0.44</v>
      </c>
      <c r="T98" s="183">
        <f>S98*H98</f>
        <v>73.48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128</v>
      </c>
      <c r="AT98" s="184" t="s">
        <v>123</v>
      </c>
      <c r="AU98" s="184" t="s">
        <v>82</v>
      </c>
      <c r="AY98" s="17" t="s">
        <v>121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7" t="s">
        <v>80</v>
      </c>
      <c r="BK98" s="185">
        <f>ROUND(I98*H98,2)</f>
        <v>0</v>
      </c>
      <c r="BL98" s="17" t="s">
        <v>128</v>
      </c>
      <c r="BM98" s="184" t="s">
        <v>142</v>
      </c>
    </row>
    <row r="99" spans="1:65" s="2" customFormat="1" ht="10.199999999999999">
      <c r="A99" s="34"/>
      <c r="B99" s="35"/>
      <c r="C99" s="36"/>
      <c r="D99" s="186" t="s">
        <v>130</v>
      </c>
      <c r="E99" s="36"/>
      <c r="F99" s="187" t="s">
        <v>143</v>
      </c>
      <c r="G99" s="36"/>
      <c r="H99" s="36"/>
      <c r="I99" s="188"/>
      <c r="J99" s="36"/>
      <c r="K99" s="36"/>
      <c r="L99" s="39"/>
      <c r="M99" s="189"/>
      <c r="N99" s="190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130</v>
      </c>
      <c r="AU99" s="17" t="s">
        <v>82</v>
      </c>
    </row>
    <row r="100" spans="1:65" s="13" customFormat="1" ht="10.199999999999999">
      <c r="B100" s="191"/>
      <c r="C100" s="192"/>
      <c r="D100" s="193" t="s">
        <v>132</v>
      </c>
      <c r="E100" s="194" t="s">
        <v>28</v>
      </c>
      <c r="F100" s="195" t="s">
        <v>144</v>
      </c>
      <c r="G100" s="192"/>
      <c r="H100" s="196">
        <v>167</v>
      </c>
      <c r="I100" s="197"/>
      <c r="J100" s="192"/>
      <c r="K100" s="192"/>
      <c r="L100" s="198"/>
      <c r="M100" s="199"/>
      <c r="N100" s="200"/>
      <c r="O100" s="200"/>
      <c r="P100" s="200"/>
      <c r="Q100" s="200"/>
      <c r="R100" s="200"/>
      <c r="S100" s="200"/>
      <c r="T100" s="201"/>
      <c r="AT100" s="202" t="s">
        <v>132</v>
      </c>
      <c r="AU100" s="202" t="s">
        <v>82</v>
      </c>
      <c r="AV100" s="13" t="s">
        <v>82</v>
      </c>
      <c r="AW100" s="13" t="s">
        <v>34</v>
      </c>
      <c r="AX100" s="13" t="s">
        <v>72</v>
      </c>
      <c r="AY100" s="202" t="s">
        <v>121</v>
      </c>
    </row>
    <row r="101" spans="1:65" s="14" customFormat="1" ht="10.199999999999999">
      <c r="B101" s="203"/>
      <c r="C101" s="204"/>
      <c r="D101" s="193" t="s">
        <v>132</v>
      </c>
      <c r="E101" s="205" t="s">
        <v>28</v>
      </c>
      <c r="F101" s="206" t="s">
        <v>134</v>
      </c>
      <c r="G101" s="204"/>
      <c r="H101" s="207">
        <v>167</v>
      </c>
      <c r="I101" s="208"/>
      <c r="J101" s="204"/>
      <c r="K101" s="204"/>
      <c r="L101" s="209"/>
      <c r="M101" s="210"/>
      <c r="N101" s="211"/>
      <c r="O101" s="211"/>
      <c r="P101" s="211"/>
      <c r="Q101" s="211"/>
      <c r="R101" s="211"/>
      <c r="S101" s="211"/>
      <c r="T101" s="212"/>
      <c r="AT101" s="213" t="s">
        <v>132</v>
      </c>
      <c r="AU101" s="213" t="s">
        <v>82</v>
      </c>
      <c r="AV101" s="14" t="s">
        <v>128</v>
      </c>
      <c r="AW101" s="14" t="s">
        <v>34</v>
      </c>
      <c r="AX101" s="14" t="s">
        <v>80</v>
      </c>
      <c r="AY101" s="213" t="s">
        <v>121</v>
      </c>
    </row>
    <row r="102" spans="1:65" s="2" customFormat="1" ht="49.05" customHeight="1">
      <c r="A102" s="34"/>
      <c r="B102" s="35"/>
      <c r="C102" s="173" t="s">
        <v>128</v>
      </c>
      <c r="D102" s="173" t="s">
        <v>123</v>
      </c>
      <c r="E102" s="174" t="s">
        <v>145</v>
      </c>
      <c r="F102" s="175" t="s">
        <v>146</v>
      </c>
      <c r="G102" s="176" t="s">
        <v>147</v>
      </c>
      <c r="H102" s="177">
        <v>1.1000000000000001</v>
      </c>
      <c r="I102" s="178"/>
      <c r="J102" s="179">
        <f>ROUND(I102*H102,2)</f>
        <v>0</v>
      </c>
      <c r="K102" s="175" t="s">
        <v>127</v>
      </c>
      <c r="L102" s="39"/>
      <c r="M102" s="180" t="s">
        <v>28</v>
      </c>
      <c r="N102" s="181" t="s">
        <v>43</v>
      </c>
      <c r="O102" s="64"/>
      <c r="P102" s="182">
        <f>O102*H102</f>
        <v>0</v>
      </c>
      <c r="Q102" s="182">
        <v>3.6900000000000002E-2</v>
      </c>
      <c r="R102" s="182">
        <f>Q102*H102</f>
        <v>4.0590000000000008E-2</v>
      </c>
      <c r="S102" s="182">
        <v>0</v>
      </c>
      <c r="T102" s="183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4" t="s">
        <v>128</v>
      </c>
      <c r="AT102" s="184" t="s">
        <v>123</v>
      </c>
      <c r="AU102" s="184" t="s">
        <v>82</v>
      </c>
      <c r="AY102" s="17" t="s">
        <v>121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7" t="s">
        <v>80</v>
      </c>
      <c r="BK102" s="185">
        <f>ROUND(I102*H102,2)</f>
        <v>0</v>
      </c>
      <c r="BL102" s="17" t="s">
        <v>128</v>
      </c>
      <c r="BM102" s="184" t="s">
        <v>148</v>
      </c>
    </row>
    <row r="103" spans="1:65" s="2" customFormat="1" ht="10.199999999999999">
      <c r="A103" s="34"/>
      <c r="B103" s="35"/>
      <c r="C103" s="36"/>
      <c r="D103" s="186" t="s">
        <v>130</v>
      </c>
      <c r="E103" s="36"/>
      <c r="F103" s="187" t="s">
        <v>149</v>
      </c>
      <c r="G103" s="36"/>
      <c r="H103" s="36"/>
      <c r="I103" s="188"/>
      <c r="J103" s="36"/>
      <c r="K103" s="36"/>
      <c r="L103" s="39"/>
      <c r="M103" s="189"/>
      <c r="N103" s="190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130</v>
      </c>
      <c r="AU103" s="17" t="s">
        <v>82</v>
      </c>
    </row>
    <row r="104" spans="1:65" s="13" customFormat="1" ht="10.199999999999999">
      <c r="B104" s="191"/>
      <c r="C104" s="192"/>
      <c r="D104" s="193" t="s">
        <v>132</v>
      </c>
      <c r="E104" s="194" t="s">
        <v>28</v>
      </c>
      <c r="F104" s="195" t="s">
        <v>150</v>
      </c>
      <c r="G104" s="192"/>
      <c r="H104" s="196">
        <v>1.1000000000000001</v>
      </c>
      <c r="I104" s="197"/>
      <c r="J104" s="192"/>
      <c r="K104" s="192"/>
      <c r="L104" s="198"/>
      <c r="M104" s="199"/>
      <c r="N104" s="200"/>
      <c r="O104" s="200"/>
      <c r="P104" s="200"/>
      <c r="Q104" s="200"/>
      <c r="R104" s="200"/>
      <c r="S104" s="200"/>
      <c r="T104" s="201"/>
      <c r="AT104" s="202" t="s">
        <v>132</v>
      </c>
      <c r="AU104" s="202" t="s">
        <v>82</v>
      </c>
      <c r="AV104" s="13" t="s">
        <v>82</v>
      </c>
      <c r="AW104" s="13" t="s">
        <v>34</v>
      </c>
      <c r="AX104" s="13" t="s">
        <v>72</v>
      </c>
      <c r="AY104" s="202" t="s">
        <v>121</v>
      </c>
    </row>
    <row r="105" spans="1:65" s="14" customFormat="1" ht="10.199999999999999">
      <c r="B105" s="203"/>
      <c r="C105" s="204"/>
      <c r="D105" s="193" t="s">
        <v>132</v>
      </c>
      <c r="E105" s="205" t="s">
        <v>28</v>
      </c>
      <c r="F105" s="206" t="s">
        <v>134</v>
      </c>
      <c r="G105" s="204"/>
      <c r="H105" s="207">
        <v>1.1000000000000001</v>
      </c>
      <c r="I105" s="208"/>
      <c r="J105" s="204"/>
      <c r="K105" s="204"/>
      <c r="L105" s="209"/>
      <c r="M105" s="210"/>
      <c r="N105" s="211"/>
      <c r="O105" s="211"/>
      <c r="P105" s="211"/>
      <c r="Q105" s="211"/>
      <c r="R105" s="211"/>
      <c r="S105" s="211"/>
      <c r="T105" s="212"/>
      <c r="AT105" s="213" t="s">
        <v>132</v>
      </c>
      <c r="AU105" s="213" t="s">
        <v>82</v>
      </c>
      <c r="AV105" s="14" t="s">
        <v>128</v>
      </c>
      <c r="AW105" s="14" t="s">
        <v>34</v>
      </c>
      <c r="AX105" s="14" t="s">
        <v>80</v>
      </c>
      <c r="AY105" s="213" t="s">
        <v>121</v>
      </c>
    </row>
    <row r="106" spans="1:65" s="2" customFormat="1" ht="49.05" customHeight="1">
      <c r="A106" s="34"/>
      <c r="B106" s="35"/>
      <c r="C106" s="173" t="s">
        <v>151</v>
      </c>
      <c r="D106" s="173" t="s">
        <v>123</v>
      </c>
      <c r="E106" s="174" t="s">
        <v>152</v>
      </c>
      <c r="F106" s="175" t="s">
        <v>153</v>
      </c>
      <c r="G106" s="176" t="s">
        <v>147</v>
      </c>
      <c r="H106" s="177">
        <v>8.8000000000000007</v>
      </c>
      <c r="I106" s="178"/>
      <c r="J106" s="179">
        <f>ROUND(I106*H106,2)</f>
        <v>0</v>
      </c>
      <c r="K106" s="175" t="s">
        <v>127</v>
      </c>
      <c r="L106" s="39"/>
      <c r="M106" s="180" t="s">
        <v>28</v>
      </c>
      <c r="N106" s="181" t="s">
        <v>43</v>
      </c>
      <c r="O106" s="64"/>
      <c r="P106" s="182">
        <f>O106*H106</f>
        <v>0</v>
      </c>
      <c r="Q106" s="182">
        <v>3.6900000000000002E-2</v>
      </c>
      <c r="R106" s="182">
        <f>Q106*H106</f>
        <v>0.32472000000000006</v>
      </c>
      <c r="S106" s="182">
        <v>0</v>
      </c>
      <c r="T106" s="183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4" t="s">
        <v>128</v>
      </c>
      <c r="AT106" s="184" t="s">
        <v>123</v>
      </c>
      <c r="AU106" s="184" t="s">
        <v>82</v>
      </c>
      <c r="AY106" s="17" t="s">
        <v>121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17" t="s">
        <v>80</v>
      </c>
      <c r="BK106" s="185">
        <f>ROUND(I106*H106,2)</f>
        <v>0</v>
      </c>
      <c r="BL106" s="17" t="s">
        <v>128</v>
      </c>
      <c r="BM106" s="184" t="s">
        <v>154</v>
      </c>
    </row>
    <row r="107" spans="1:65" s="2" customFormat="1" ht="10.199999999999999">
      <c r="A107" s="34"/>
      <c r="B107" s="35"/>
      <c r="C107" s="36"/>
      <c r="D107" s="186" t="s">
        <v>130</v>
      </c>
      <c r="E107" s="36"/>
      <c r="F107" s="187" t="s">
        <v>155</v>
      </c>
      <c r="G107" s="36"/>
      <c r="H107" s="36"/>
      <c r="I107" s="188"/>
      <c r="J107" s="36"/>
      <c r="K107" s="36"/>
      <c r="L107" s="39"/>
      <c r="M107" s="189"/>
      <c r="N107" s="190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130</v>
      </c>
      <c r="AU107" s="17" t="s">
        <v>82</v>
      </c>
    </row>
    <row r="108" spans="1:65" s="13" customFormat="1" ht="10.199999999999999">
      <c r="B108" s="191"/>
      <c r="C108" s="192"/>
      <c r="D108" s="193" t="s">
        <v>132</v>
      </c>
      <c r="E108" s="194" t="s">
        <v>28</v>
      </c>
      <c r="F108" s="195" t="s">
        <v>156</v>
      </c>
      <c r="G108" s="192"/>
      <c r="H108" s="196">
        <v>8.8000000000000007</v>
      </c>
      <c r="I108" s="197"/>
      <c r="J108" s="192"/>
      <c r="K108" s="192"/>
      <c r="L108" s="198"/>
      <c r="M108" s="199"/>
      <c r="N108" s="200"/>
      <c r="O108" s="200"/>
      <c r="P108" s="200"/>
      <c r="Q108" s="200"/>
      <c r="R108" s="200"/>
      <c r="S108" s="200"/>
      <c r="T108" s="201"/>
      <c r="AT108" s="202" t="s">
        <v>132</v>
      </c>
      <c r="AU108" s="202" t="s">
        <v>82</v>
      </c>
      <c r="AV108" s="13" t="s">
        <v>82</v>
      </c>
      <c r="AW108" s="13" t="s">
        <v>34</v>
      </c>
      <c r="AX108" s="13" t="s">
        <v>72</v>
      </c>
      <c r="AY108" s="202" t="s">
        <v>121</v>
      </c>
    </row>
    <row r="109" spans="1:65" s="14" customFormat="1" ht="10.199999999999999">
      <c r="B109" s="203"/>
      <c r="C109" s="204"/>
      <c r="D109" s="193" t="s">
        <v>132</v>
      </c>
      <c r="E109" s="205" t="s">
        <v>28</v>
      </c>
      <c r="F109" s="206" t="s">
        <v>134</v>
      </c>
      <c r="G109" s="204"/>
      <c r="H109" s="207">
        <v>8.8000000000000007</v>
      </c>
      <c r="I109" s="208"/>
      <c r="J109" s="204"/>
      <c r="K109" s="204"/>
      <c r="L109" s="209"/>
      <c r="M109" s="210"/>
      <c r="N109" s="211"/>
      <c r="O109" s="211"/>
      <c r="P109" s="211"/>
      <c r="Q109" s="211"/>
      <c r="R109" s="211"/>
      <c r="S109" s="211"/>
      <c r="T109" s="212"/>
      <c r="AT109" s="213" t="s">
        <v>132</v>
      </c>
      <c r="AU109" s="213" t="s">
        <v>82</v>
      </c>
      <c r="AV109" s="14" t="s">
        <v>128</v>
      </c>
      <c r="AW109" s="14" t="s">
        <v>34</v>
      </c>
      <c r="AX109" s="14" t="s">
        <v>80</v>
      </c>
      <c r="AY109" s="213" t="s">
        <v>121</v>
      </c>
    </row>
    <row r="110" spans="1:65" s="2" customFormat="1" ht="24.15" customHeight="1">
      <c r="A110" s="34"/>
      <c r="B110" s="35"/>
      <c r="C110" s="173" t="s">
        <v>157</v>
      </c>
      <c r="D110" s="173" t="s">
        <v>123</v>
      </c>
      <c r="E110" s="174" t="s">
        <v>158</v>
      </c>
      <c r="F110" s="175" t="s">
        <v>159</v>
      </c>
      <c r="G110" s="176" t="s">
        <v>147</v>
      </c>
      <c r="H110" s="177">
        <v>472</v>
      </c>
      <c r="I110" s="178"/>
      <c r="J110" s="179">
        <f>ROUND(I110*H110,2)</f>
        <v>0</v>
      </c>
      <c r="K110" s="175" t="s">
        <v>127</v>
      </c>
      <c r="L110" s="39"/>
      <c r="M110" s="180" t="s">
        <v>28</v>
      </c>
      <c r="N110" s="181" t="s">
        <v>43</v>
      </c>
      <c r="O110" s="64"/>
      <c r="P110" s="182">
        <f>O110*H110</f>
        <v>0</v>
      </c>
      <c r="Q110" s="182">
        <v>1.3999999999999999E-4</v>
      </c>
      <c r="R110" s="182">
        <f>Q110*H110</f>
        <v>6.608E-2</v>
      </c>
      <c r="S110" s="182">
        <v>0</v>
      </c>
      <c r="T110" s="183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4" t="s">
        <v>128</v>
      </c>
      <c r="AT110" s="184" t="s">
        <v>123</v>
      </c>
      <c r="AU110" s="184" t="s">
        <v>82</v>
      </c>
      <c r="AY110" s="17" t="s">
        <v>121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7" t="s">
        <v>80</v>
      </c>
      <c r="BK110" s="185">
        <f>ROUND(I110*H110,2)</f>
        <v>0</v>
      </c>
      <c r="BL110" s="17" t="s">
        <v>128</v>
      </c>
      <c r="BM110" s="184" t="s">
        <v>160</v>
      </c>
    </row>
    <row r="111" spans="1:65" s="2" customFormat="1" ht="10.199999999999999">
      <c r="A111" s="34"/>
      <c r="B111" s="35"/>
      <c r="C111" s="36"/>
      <c r="D111" s="186" t="s">
        <v>130</v>
      </c>
      <c r="E111" s="36"/>
      <c r="F111" s="187" t="s">
        <v>161</v>
      </c>
      <c r="G111" s="36"/>
      <c r="H111" s="36"/>
      <c r="I111" s="188"/>
      <c r="J111" s="36"/>
      <c r="K111" s="36"/>
      <c r="L111" s="39"/>
      <c r="M111" s="189"/>
      <c r="N111" s="190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130</v>
      </c>
      <c r="AU111" s="17" t="s">
        <v>82</v>
      </c>
    </row>
    <row r="112" spans="1:65" s="13" customFormat="1" ht="10.199999999999999">
      <c r="B112" s="191"/>
      <c r="C112" s="192"/>
      <c r="D112" s="193" t="s">
        <v>132</v>
      </c>
      <c r="E112" s="194" t="s">
        <v>28</v>
      </c>
      <c r="F112" s="195" t="s">
        <v>162</v>
      </c>
      <c r="G112" s="192"/>
      <c r="H112" s="196">
        <v>472</v>
      </c>
      <c r="I112" s="197"/>
      <c r="J112" s="192"/>
      <c r="K112" s="192"/>
      <c r="L112" s="198"/>
      <c r="M112" s="199"/>
      <c r="N112" s="200"/>
      <c r="O112" s="200"/>
      <c r="P112" s="200"/>
      <c r="Q112" s="200"/>
      <c r="R112" s="200"/>
      <c r="S112" s="200"/>
      <c r="T112" s="201"/>
      <c r="AT112" s="202" t="s">
        <v>132</v>
      </c>
      <c r="AU112" s="202" t="s">
        <v>82</v>
      </c>
      <c r="AV112" s="13" t="s">
        <v>82</v>
      </c>
      <c r="AW112" s="13" t="s">
        <v>34</v>
      </c>
      <c r="AX112" s="13" t="s">
        <v>72</v>
      </c>
      <c r="AY112" s="202" t="s">
        <v>121</v>
      </c>
    </row>
    <row r="113" spans="1:65" s="14" customFormat="1" ht="10.199999999999999">
      <c r="B113" s="203"/>
      <c r="C113" s="204"/>
      <c r="D113" s="193" t="s">
        <v>132</v>
      </c>
      <c r="E113" s="205" t="s">
        <v>28</v>
      </c>
      <c r="F113" s="206" t="s">
        <v>134</v>
      </c>
      <c r="G113" s="204"/>
      <c r="H113" s="207">
        <v>472</v>
      </c>
      <c r="I113" s="208"/>
      <c r="J113" s="204"/>
      <c r="K113" s="204"/>
      <c r="L113" s="209"/>
      <c r="M113" s="210"/>
      <c r="N113" s="211"/>
      <c r="O113" s="211"/>
      <c r="P113" s="211"/>
      <c r="Q113" s="211"/>
      <c r="R113" s="211"/>
      <c r="S113" s="211"/>
      <c r="T113" s="212"/>
      <c r="AT113" s="213" t="s">
        <v>132</v>
      </c>
      <c r="AU113" s="213" t="s">
        <v>82</v>
      </c>
      <c r="AV113" s="14" t="s">
        <v>128</v>
      </c>
      <c r="AW113" s="14" t="s">
        <v>34</v>
      </c>
      <c r="AX113" s="14" t="s">
        <v>80</v>
      </c>
      <c r="AY113" s="213" t="s">
        <v>121</v>
      </c>
    </row>
    <row r="114" spans="1:65" s="2" customFormat="1" ht="24.15" customHeight="1">
      <c r="A114" s="34"/>
      <c r="B114" s="35"/>
      <c r="C114" s="173" t="s">
        <v>163</v>
      </c>
      <c r="D114" s="173" t="s">
        <v>123</v>
      </c>
      <c r="E114" s="174" t="s">
        <v>164</v>
      </c>
      <c r="F114" s="175" t="s">
        <v>165</v>
      </c>
      <c r="G114" s="176" t="s">
        <v>147</v>
      </c>
      <c r="H114" s="177">
        <v>472</v>
      </c>
      <c r="I114" s="178"/>
      <c r="J114" s="179">
        <f>ROUND(I114*H114,2)</f>
        <v>0</v>
      </c>
      <c r="K114" s="175" t="s">
        <v>127</v>
      </c>
      <c r="L114" s="39"/>
      <c r="M114" s="180" t="s">
        <v>28</v>
      </c>
      <c r="N114" s="181" t="s">
        <v>43</v>
      </c>
      <c r="O114" s="64"/>
      <c r="P114" s="182">
        <f>O114*H114</f>
        <v>0</v>
      </c>
      <c r="Q114" s="182">
        <v>0</v>
      </c>
      <c r="R114" s="182">
        <f>Q114*H114</f>
        <v>0</v>
      </c>
      <c r="S114" s="182">
        <v>0</v>
      </c>
      <c r="T114" s="183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4" t="s">
        <v>128</v>
      </c>
      <c r="AT114" s="184" t="s">
        <v>123</v>
      </c>
      <c r="AU114" s="184" t="s">
        <v>82</v>
      </c>
      <c r="AY114" s="17" t="s">
        <v>121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7" t="s">
        <v>80</v>
      </c>
      <c r="BK114" s="185">
        <f>ROUND(I114*H114,2)</f>
        <v>0</v>
      </c>
      <c r="BL114" s="17" t="s">
        <v>128</v>
      </c>
      <c r="BM114" s="184" t="s">
        <v>166</v>
      </c>
    </row>
    <row r="115" spans="1:65" s="2" customFormat="1" ht="10.199999999999999">
      <c r="A115" s="34"/>
      <c r="B115" s="35"/>
      <c r="C115" s="36"/>
      <c r="D115" s="186" t="s">
        <v>130</v>
      </c>
      <c r="E115" s="36"/>
      <c r="F115" s="187" t="s">
        <v>167</v>
      </c>
      <c r="G115" s="36"/>
      <c r="H115" s="36"/>
      <c r="I115" s="188"/>
      <c r="J115" s="36"/>
      <c r="K115" s="36"/>
      <c r="L115" s="39"/>
      <c r="M115" s="189"/>
      <c r="N115" s="190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130</v>
      </c>
      <c r="AU115" s="17" t="s">
        <v>82</v>
      </c>
    </row>
    <row r="116" spans="1:65" s="13" customFormat="1" ht="10.199999999999999">
      <c r="B116" s="191"/>
      <c r="C116" s="192"/>
      <c r="D116" s="193" t="s">
        <v>132</v>
      </c>
      <c r="E116" s="194" t="s">
        <v>28</v>
      </c>
      <c r="F116" s="195" t="s">
        <v>162</v>
      </c>
      <c r="G116" s="192"/>
      <c r="H116" s="196">
        <v>472</v>
      </c>
      <c r="I116" s="197"/>
      <c r="J116" s="192"/>
      <c r="K116" s="192"/>
      <c r="L116" s="198"/>
      <c r="M116" s="199"/>
      <c r="N116" s="200"/>
      <c r="O116" s="200"/>
      <c r="P116" s="200"/>
      <c r="Q116" s="200"/>
      <c r="R116" s="200"/>
      <c r="S116" s="200"/>
      <c r="T116" s="201"/>
      <c r="AT116" s="202" t="s">
        <v>132</v>
      </c>
      <c r="AU116" s="202" t="s">
        <v>82</v>
      </c>
      <c r="AV116" s="13" t="s">
        <v>82</v>
      </c>
      <c r="AW116" s="13" t="s">
        <v>34</v>
      </c>
      <c r="AX116" s="13" t="s">
        <v>72</v>
      </c>
      <c r="AY116" s="202" t="s">
        <v>121</v>
      </c>
    </row>
    <row r="117" spans="1:65" s="14" customFormat="1" ht="10.199999999999999">
      <c r="B117" s="203"/>
      <c r="C117" s="204"/>
      <c r="D117" s="193" t="s">
        <v>132</v>
      </c>
      <c r="E117" s="205" t="s">
        <v>28</v>
      </c>
      <c r="F117" s="206" t="s">
        <v>134</v>
      </c>
      <c r="G117" s="204"/>
      <c r="H117" s="207">
        <v>472</v>
      </c>
      <c r="I117" s="208"/>
      <c r="J117" s="204"/>
      <c r="K117" s="204"/>
      <c r="L117" s="209"/>
      <c r="M117" s="210"/>
      <c r="N117" s="211"/>
      <c r="O117" s="211"/>
      <c r="P117" s="211"/>
      <c r="Q117" s="211"/>
      <c r="R117" s="211"/>
      <c r="S117" s="211"/>
      <c r="T117" s="212"/>
      <c r="AT117" s="213" t="s">
        <v>132</v>
      </c>
      <c r="AU117" s="213" t="s">
        <v>82</v>
      </c>
      <c r="AV117" s="14" t="s">
        <v>128</v>
      </c>
      <c r="AW117" s="14" t="s">
        <v>34</v>
      </c>
      <c r="AX117" s="14" t="s">
        <v>80</v>
      </c>
      <c r="AY117" s="213" t="s">
        <v>121</v>
      </c>
    </row>
    <row r="118" spans="1:65" s="2" customFormat="1" ht="24.15" customHeight="1">
      <c r="A118" s="34"/>
      <c r="B118" s="35"/>
      <c r="C118" s="173" t="s">
        <v>168</v>
      </c>
      <c r="D118" s="173" t="s">
        <v>123</v>
      </c>
      <c r="E118" s="174" t="s">
        <v>169</v>
      </c>
      <c r="F118" s="175" t="s">
        <v>170</v>
      </c>
      <c r="G118" s="176" t="s">
        <v>171</v>
      </c>
      <c r="H118" s="177">
        <v>27.45</v>
      </c>
      <c r="I118" s="178"/>
      <c r="J118" s="179">
        <f>ROUND(I118*H118,2)</f>
        <v>0</v>
      </c>
      <c r="K118" s="175" t="s">
        <v>127</v>
      </c>
      <c r="L118" s="39"/>
      <c r="M118" s="180" t="s">
        <v>28</v>
      </c>
      <c r="N118" s="181" t="s">
        <v>43</v>
      </c>
      <c r="O118" s="64"/>
      <c r="P118" s="182">
        <f>O118*H118</f>
        <v>0</v>
      </c>
      <c r="Q118" s="182">
        <v>0</v>
      </c>
      <c r="R118" s="182">
        <f>Q118*H118</f>
        <v>0</v>
      </c>
      <c r="S118" s="182">
        <v>0</v>
      </c>
      <c r="T118" s="183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4" t="s">
        <v>128</v>
      </c>
      <c r="AT118" s="184" t="s">
        <v>123</v>
      </c>
      <c r="AU118" s="184" t="s">
        <v>82</v>
      </c>
      <c r="AY118" s="17" t="s">
        <v>121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17" t="s">
        <v>80</v>
      </c>
      <c r="BK118" s="185">
        <f>ROUND(I118*H118,2)</f>
        <v>0</v>
      </c>
      <c r="BL118" s="17" t="s">
        <v>128</v>
      </c>
      <c r="BM118" s="184" t="s">
        <v>172</v>
      </c>
    </row>
    <row r="119" spans="1:65" s="2" customFormat="1" ht="10.199999999999999">
      <c r="A119" s="34"/>
      <c r="B119" s="35"/>
      <c r="C119" s="36"/>
      <c r="D119" s="186" t="s">
        <v>130</v>
      </c>
      <c r="E119" s="36"/>
      <c r="F119" s="187" t="s">
        <v>173</v>
      </c>
      <c r="G119" s="36"/>
      <c r="H119" s="36"/>
      <c r="I119" s="188"/>
      <c r="J119" s="36"/>
      <c r="K119" s="36"/>
      <c r="L119" s="39"/>
      <c r="M119" s="189"/>
      <c r="N119" s="190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130</v>
      </c>
      <c r="AU119" s="17" t="s">
        <v>82</v>
      </c>
    </row>
    <row r="120" spans="1:65" s="13" customFormat="1" ht="10.199999999999999">
      <c r="B120" s="191"/>
      <c r="C120" s="192"/>
      <c r="D120" s="193" t="s">
        <v>132</v>
      </c>
      <c r="E120" s="194" t="s">
        <v>28</v>
      </c>
      <c r="F120" s="195" t="s">
        <v>174</v>
      </c>
      <c r="G120" s="192"/>
      <c r="H120" s="196">
        <v>10.125</v>
      </c>
      <c r="I120" s="197"/>
      <c r="J120" s="192"/>
      <c r="K120" s="192"/>
      <c r="L120" s="198"/>
      <c r="M120" s="199"/>
      <c r="N120" s="200"/>
      <c r="O120" s="200"/>
      <c r="P120" s="200"/>
      <c r="Q120" s="200"/>
      <c r="R120" s="200"/>
      <c r="S120" s="200"/>
      <c r="T120" s="201"/>
      <c r="AT120" s="202" t="s">
        <v>132</v>
      </c>
      <c r="AU120" s="202" t="s">
        <v>82</v>
      </c>
      <c r="AV120" s="13" t="s">
        <v>82</v>
      </c>
      <c r="AW120" s="13" t="s">
        <v>34</v>
      </c>
      <c r="AX120" s="13" t="s">
        <v>72</v>
      </c>
      <c r="AY120" s="202" t="s">
        <v>121</v>
      </c>
    </row>
    <row r="121" spans="1:65" s="13" customFormat="1" ht="10.199999999999999">
      <c r="B121" s="191"/>
      <c r="C121" s="192"/>
      <c r="D121" s="193" t="s">
        <v>132</v>
      </c>
      <c r="E121" s="194" t="s">
        <v>28</v>
      </c>
      <c r="F121" s="195" t="s">
        <v>175</v>
      </c>
      <c r="G121" s="192"/>
      <c r="H121" s="196">
        <v>17.324999999999999</v>
      </c>
      <c r="I121" s="197"/>
      <c r="J121" s="192"/>
      <c r="K121" s="192"/>
      <c r="L121" s="198"/>
      <c r="M121" s="199"/>
      <c r="N121" s="200"/>
      <c r="O121" s="200"/>
      <c r="P121" s="200"/>
      <c r="Q121" s="200"/>
      <c r="R121" s="200"/>
      <c r="S121" s="200"/>
      <c r="T121" s="201"/>
      <c r="AT121" s="202" t="s">
        <v>132</v>
      </c>
      <c r="AU121" s="202" t="s">
        <v>82</v>
      </c>
      <c r="AV121" s="13" t="s">
        <v>82</v>
      </c>
      <c r="AW121" s="13" t="s">
        <v>34</v>
      </c>
      <c r="AX121" s="13" t="s">
        <v>72</v>
      </c>
      <c r="AY121" s="202" t="s">
        <v>121</v>
      </c>
    </row>
    <row r="122" spans="1:65" s="14" customFormat="1" ht="10.199999999999999">
      <c r="B122" s="203"/>
      <c r="C122" s="204"/>
      <c r="D122" s="193" t="s">
        <v>132</v>
      </c>
      <c r="E122" s="205" t="s">
        <v>28</v>
      </c>
      <c r="F122" s="206" t="s">
        <v>134</v>
      </c>
      <c r="G122" s="204"/>
      <c r="H122" s="207">
        <v>27.45</v>
      </c>
      <c r="I122" s="208"/>
      <c r="J122" s="204"/>
      <c r="K122" s="204"/>
      <c r="L122" s="209"/>
      <c r="M122" s="210"/>
      <c r="N122" s="211"/>
      <c r="O122" s="211"/>
      <c r="P122" s="211"/>
      <c r="Q122" s="211"/>
      <c r="R122" s="211"/>
      <c r="S122" s="211"/>
      <c r="T122" s="212"/>
      <c r="AT122" s="213" t="s">
        <v>132</v>
      </c>
      <c r="AU122" s="213" t="s">
        <v>82</v>
      </c>
      <c r="AV122" s="14" t="s">
        <v>128</v>
      </c>
      <c r="AW122" s="14" t="s">
        <v>34</v>
      </c>
      <c r="AX122" s="14" t="s">
        <v>80</v>
      </c>
      <c r="AY122" s="213" t="s">
        <v>121</v>
      </c>
    </row>
    <row r="123" spans="1:65" s="2" customFormat="1" ht="24.15" customHeight="1">
      <c r="A123" s="34"/>
      <c r="B123" s="35"/>
      <c r="C123" s="173" t="s">
        <v>176</v>
      </c>
      <c r="D123" s="173" t="s">
        <v>123</v>
      </c>
      <c r="E123" s="174" t="s">
        <v>177</v>
      </c>
      <c r="F123" s="175" t="s">
        <v>178</v>
      </c>
      <c r="G123" s="176" t="s">
        <v>171</v>
      </c>
      <c r="H123" s="177">
        <v>167.5</v>
      </c>
      <c r="I123" s="178"/>
      <c r="J123" s="179">
        <f>ROUND(I123*H123,2)</f>
        <v>0</v>
      </c>
      <c r="K123" s="175" t="s">
        <v>127</v>
      </c>
      <c r="L123" s="39"/>
      <c r="M123" s="180" t="s">
        <v>28</v>
      </c>
      <c r="N123" s="181" t="s">
        <v>43</v>
      </c>
      <c r="O123" s="64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4" t="s">
        <v>128</v>
      </c>
      <c r="AT123" s="184" t="s">
        <v>123</v>
      </c>
      <c r="AU123" s="184" t="s">
        <v>82</v>
      </c>
      <c r="AY123" s="17" t="s">
        <v>121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7" t="s">
        <v>80</v>
      </c>
      <c r="BK123" s="185">
        <f>ROUND(I123*H123,2)</f>
        <v>0</v>
      </c>
      <c r="BL123" s="17" t="s">
        <v>128</v>
      </c>
      <c r="BM123" s="184" t="s">
        <v>179</v>
      </c>
    </row>
    <row r="124" spans="1:65" s="2" customFormat="1" ht="10.199999999999999">
      <c r="A124" s="34"/>
      <c r="B124" s="35"/>
      <c r="C124" s="36"/>
      <c r="D124" s="186" t="s">
        <v>130</v>
      </c>
      <c r="E124" s="36"/>
      <c r="F124" s="187" t="s">
        <v>180</v>
      </c>
      <c r="G124" s="36"/>
      <c r="H124" s="36"/>
      <c r="I124" s="188"/>
      <c r="J124" s="36"/>
      <c r="K124" s="36"/>
      <c r="L124" s="39"/>
      <c r="M124" s="189"/>
      <c r="N124" s="190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130</v>
      </c>
      <c r="AU124" s="17" t="s">
        <v>82</v>
      </c>
    </row>
    <row r="125" spans="1:65" s="13" customFormat="1" ht="10.199999999999999">
      <c r="B125" s="191"/>
      <c r="C125" s="192"/>
      <c r="D125" s="193" t="s">
        <v>132</v>
      </c>
      <c r="E125" s="194" t="s">
        <v>28</v>
      </c>
      <c r="F125" s="195" t="s">
        <v>181</v>
      </c>
      <c r="G125" s="192"/>
      <c r="H125" s="196">
        <v>167.5</v>
      </c>
      <c r="I125" s="197"/>
      <c r="J125" s="192"/>
      <c r="K125" s="192"/>
      <c r="L125" s="198"/>
      <c r="M125" s="199"/>
      <c r="N125" s="200"/>
      <c r="O125" s="200"/>
      <c r="P125" s="200"/>
      <c r="Q125" s="200"/>
      <c r="R125" s="200"/>
      <c r="S125" s="200"/>
      <c r="T125" s="201"/>
      <c r="AT125" s="202" t="s">
        <v>132</v>
      </c>
      <c r="AU125" s="202" t="s">
        <v>82</v>
      </c>
      <c r="AV125" s="13" t="s">
        <v>82</v>
      </c>
      <c r="AW125" s="13" t="s">
        <v>34</v>
      </c>
      <c r="AX125" s="13" t="s">
        <v>72</v>
      </c>
      <c r="AY125" s="202" t="s">
        <v>121</v>
      </c>
    </row>
    <row r="126" spans="1:65" s="14" customFormat="1" ht="10.199999999999999">
      <c r="B126" s="203"/>
      <c r="C126" s="204"/>
      <c r="D126" s="193" t="s">
        <v>132</v>
      </c>
      <c r="E126" s="205" t="s">
        <v>28</v>
      </c>
      <c r="F126" s="206" t="s">
        <v>134</v>
      </c>
      <c r="G126" s="204"/>
      <c r="H126" s="207">
        <v>167.5</v>
      </c>
      <c r="I126" s="208"/>
      <c r="J126" s="204"/>
      <c r="K126" s="204"/>
      <c r="L126" s="209"/>
      <c r="M126" s="210"/>
      <c r="N126" s="211"/>
      <c r="O126" s="211"/>
      <c r="P126" s="211"/>
      <c r="Q126" s="211"/>
      <c r="R126" s="211"/>
      <c r="S126" s="211"/>
      <c r="T126" s="212"/>
      <c r="AT126" s="213" t="s">
        <v>132</v>
      </c>
      <c r="AU126" s="213" t="s">
        <v>82</v>
      </c>
      <c r="AV126" s="14" t="s">
        <v>128</v>
      </c>
      <c r="AW126" s="14" t="s">
        <v>34</v>
      </c>
      <c r="AX126" s="14" t="s">
        <v>80</v>
      </c>
      <c r="AY126" s="213" t="s">
        <v>121</v>
      </c>
    </row>
    <row r="127" spans="1:65" s="2" customFormat="1" ht="24.15" customHeight="1">
      <c r="A127" s="34"/>
      <c r="B127" s="35"/>
      <c r="C127" s="173" t="s">
        <v>182</v>
      </c>
      <c r="D127" s="173" t="s">
        <v>123</v>
      </c>
      <c r="E127" s="174" t="s">
        <v>183</v>
      </c>
      <c r="F127" s="175" t="s">
        <v>184</v>
      </c>
      <c r="G127" s="176" t="s">
        <v>171</v>
      </c>
      <c r="H127" s="177">
        <v>167.5</v>
      </c>
      <c r="I127" s="178"/>
      <c r="J127" s="179">
        <f>ROUND(I127*H127,2)</f>
        <v>0</v>
      </c>
      <c r="K127" s="175" t="s">
        <v>127</v>
      </c>
      <c r="L127" s="39"/>
      <c r="M127" s="180" t="s">
        <v>28</v>
      </c>
      <c r="N127" s="181" t="s">
        <v>43</v>
      </c>
      <c r="O127" s="64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4" t="s">
        <v>128</v>
      </c>
      <c r="AT127" s="184" t="s">
        <v>123</v>
      </c>
      <c r="AU127" s="184" t="s">
        <v>82</v>
      </c>
      <c r="AY127" s="17" t="s">
        <v>121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7" t="s">
        <v>80</v>
      </c>
      <c r="BK127" s="185">
        <f>ROUND(I127*H127,2)</f>
        <v>0</v>
      </c>
      <c r="BL127" s="17" t="s">
        <v>128</v>
      </c>
      <c r="BM127" s="184" t="s">
        <v>185</v>
      </c>
    </row>
    <row r="128" spans="1:65" s="2" customFormat="1" ht="10.199999999999999">
      <c r="A128" s="34"/>
      <c r="B128" s="35"/>
      <c r="C128" s="36"/>
      <c r="D128" s="186" t="s">
        <v>130</v>
      </c>
      <c r="E128" s="36"/>
      <c r="F128" s="187" t="s">
        <v>186</v>
      </c>
      <c r="G128" s="36"/>
      <c r="H128" s="36"/>
      <c r="I128" s="188"/>
      <c r="J128" s="36"/>
      <c r="K128" s="36"/>
      <c r="L128" s="39"/>
      <c r="M128" s="189"/>
      <c r="N128" s="190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130</v>
      </c>
      <c r="AU128" s="17" t="s">
        <v>82</v>
      </c>
    </row>
    <row r="129" spans="1:65" s="13" customFormat="1" ht="10.199999999999999">
      <c r="B129" s="191"/>
      <c r="C129" s="192"/>
      <c r="D129" s="193" t="s">
        <v>132</v>
      </c>
      <c r="E129" s="194" t="s">
        <v>28</v>
      </c>
      <c r="F129" s="195" t="s">
        <v>181</v>
      </c>
      <c r="G129" s="192"/>
      <c r="H129" s="196">
        <v>167.5</v>
      </c>
      <c r="I129" s="197"/>
      <c r="J129" s="192"/>
      <c r="K129" s="192"/>
      <c r="L129" s="198"/>
      <c r="M129" s="199"/>
      <c r="N129" s="200"/>
      <c r="O129" s="200"/>
      <c r="P129" s="200"/>
      <c r="Q129" s="200"/>
      <c r="R129" s="200"/>
      <c r="S129" s="200"/>
      <c r="T129" s="201"/>
      <c r="AT129" s="202" t="s">
        <v>132</v>
      </c>
      <c r="AU129" s="202" t="s">
        <v>82</v>
      </c>
      <c r="AV129" s="13" t="s">
        <v>82</v>
      </c>
      <c r="AW129" s="13" t="s">
        <v>34</v>
      </c>
      <c r="AX129" s="13" t="s">
        <v>72</v>
      </c>
      <c r="AY129" s="202" t="s">
        <v>121</v>
      </c>
    </row>
    <row r="130" spans="1:65" s="14" customFormat="1" ht="10.199999999999999">
      <c r="B130" s="203"/>
      <c r="C130" s="204"/>
      <c r="D130" s="193" t="s">
        <v>132</v>
      </c>
      <c r="E130" s="205" t="s">
        <v>28</v>
      </c>
      <c r="F130" s="206" t="s">
        <v>134</v>
      </c>
      <c r="G130" s="204"/>
      <c r="H130" s="207">
        <v>167.5</v>
      </c>
      <c r="I130" s="208"/>
      <c r="J130" s="204"/>
      <c r="K130" s="204"/>
      <c r="L130" s="209"/>
      <c r="M130" s="210"/>
      <c r="N130" s="211"/>
      <c r="O130" s="211"/>
      <c r="P130" s="211"/>
      <c r="Q130" s="211"/>
      <c r="R130" s="211"/>
      <c r="S130" s="211"/>
      <c r="T130" s="212"/>
      <c r="AT130" s="213" t="s">
        <v>132</v>
      </c>
      <c r="AU130" s="213" t="s">
        <v>82</v>
      </c>
      <c r="AV130" s="14" t="s">
        <v>128</v>
      </c>
      <c r="AW130" s="14" t="s">
        <v>34</v>
      </c>
      <c r="AX130" s="14" t="s">
        <v>80</v>
      </c>
      <c r="AY130" s="213" t="s">
        <v>121</v>
      </c>
    </row>
    <row r="131" spans="1:65" s="2" customFormat="1" ht="21.75" customHeight="1">
      <c r="A131" s="34"/>
      <c r="B131" s="35"/>
      <c r="C131" s="173" t="s">
        <v>187</v>
      </c>
      <c r="D131" s="173" t="s">
        <v>123</v>
      </c>
      <c r="E131" s="174" t="s">
        <v>188</v>
      </c>
      <c r="F131" s="175" t="s">
        <v>189</v>
      </c>
      <c r="G131" s="176" t="s">
        <v>126</v>
      </c>
      <c r="H131" s="177">
        <v>470</v>
      </c>
      <c r="I131" s="178"/>
      <c r="J131" s="179">
        <f>ROUND(I131*H131,2)</f>
        <v>0</v>
      </c>
      <c r="K131" s="175" t="s">
        <v>127</v>
      </c>
      <c r="L131" s="39"/>
      <c r="M131" s="180" t="s">
        <v>28</v>
      </c>
      <c r="N131" s="181" t="s">
        <v>43</v>
      </c>
      <c r="O131" s="64"/>
      <c r="P131" s="182">
        <f>O131*H131</f>
        <v>0</v>
      </c>
      <c r="Q131" s="182">
        <v>8.4000000000000003E-4</v>
      </c>
      <c r="R131" s="182">
        <f>Q131*H131</f>
        <v>0.39480000000000004</v>
      </c>
      <c r="S131" s="182">
        <v>0</v>
      </c>
      <c r="T131" s="18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4" t="s">
        <v>128</v>
      </c>
      <c r="AT131" s="184" t="s">
        <v>123</v>
      </c>
      <c r="AU131" s="184" t="s">
        <v>82</v>
      </c>
      <c r="AY131" s="17" t="s">
        <v>121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7" t="s">
        <v>80</v>
      </c>
      <c r="BK131" s="185">
        <f>ROUND(I131*H131,2)</f>
        <v>0</v>
      </c>
      <c r="BL131" s="17" t="s">
        <v>128</v>
      </c>
      <c r="BM131" s="184" t="s">
        <v>190</v>
      </c>
    </row>
    <row r="132" spans="1:65" s="2" customFormat="1" ht="10.199999999999999">
      <c r="A132" s="34"/>
      <c r="B132" s="35"/>
      <c r="C132" s="36"/>
      <c r="D132" s="186" t="s">
        <v>130</v>
      </c>
      <c r="E132" s="36"/>
      <c r="F132" s="187" t="s">
        <v>191</v>
      </c>
      <c r="G132" s="36"/>
      <c r="H132" s="36"/>
      <c r="I132" s="188"/>
      <c r="J132" s="36"/>
      <c r="K132" s="36"/>
      <c r="L132" s="39"/>
      <c r="M132" s="189"/>
      <c r="N132" s="190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130</v>
      </c>
      <c r="AU132" s="17" t="s">
        <v>82</v>
      </c>
    </row>
    <row r="133" spans="1:65" s="13" customFormat="1" ht="10.199999999999999">
      <c r="B133" s="191"/>
      <c r="C133" s="192"/>
      <c r="D133" s="193" t="s">
        <v>132</v>
      </c>
      <c r="E133" s="194" t="s">
        <v>28</v>
      </c>
      <c r="F133" s="195" t="s">
        <v>192</v>
      </c>
      <c r="G133" s="192"/>
      <c r="H133" s="196">
        <v>470</v>
      </c>
      <c r="I133" s="197"/>
      <c r="J133" s="192"/>
      <c r="K133" s="192"/>
      <c r="L133" s="198"/>
      <c r="M133" s="199"/>
      <c r="N133" s="200"/>
      <c r="O133" s="200"/>
      <c r="P133" s="200"/>
      <c r="Q133" s="200"/>
      <c r="R133" s="200"/>
      <c r="S133" s="200"/>
      <c r="T133" s="201"/>
      <c r="AT133" s="202" t="s">
        <v>132</v>
      </c>
      <c r="AU133" s="202" t="s">
        <v>82</v>
      </c>
      <c r="AV133" s="13" t="s">
        <v>82</v>
      </c>
      <c r="AW133" s="13" t="s">
        <v>34</v>
      </c>
      <c r="AX133" s="13" t="s">
        <v>72</v>
      </c>
      <c r="AY133" s="202" t="s">
        <v>121</v>
      </c>
    </row>
    <row r="134" spans="1:65" s="14" customFormat="1" ht="10.199999999999999">
      <c r="B134" s="203"/>
      <c r="C134" s="204"/>
      <c r="D134" s="193" t="s">
        <v>132</v>
      </c>
      <c r="E134" s="205" t="s">
        <v>28</v>
      </c>
      <c r="F134" s="206" t="s">
        <v>134</v>
      </c>
      <c r="G134" s="204"/>
      <c r="H134" s="207">
        <v>470</v>
      </c>
      <c r="I134" s="208"/>
      <c r="J134" s="204"/>
      <c r="K134" s="204"/>
      <c r="L134" s="209"/>
      <c r="M134" s="210"/>
      <c r="N134" s="211"/>
      <c r="O134" s="211"/>
      <c r="P134" s="211"/>
      <c r="Q134" s="211"/>
      <c r="R134" s="211"/>
      <c r="S134" s="211"/>
      <c r="T134" s="212"/>
      <c r="AT134" s="213" t="s">
        <v>132</v>
      </c>
      <c r="AU134" s="213" t="s">
        <v>82</v>
      </c>
      <c r="AV134" s="14" t="s">
        <v>128</v>
      </c>
      <c r="AW134" s="14" t="s">
        <v>34</v>
      </c>
      <c r="AX134" s="14" t="s">
        <v>80</v>
      </c>
      <c r="AY134" s="213" t="s">
        <v>121</v>
      </c>
    </row>
    <row r="135" spans="1:65" s="2" customFormat="1" ht="24.15" customHeight="1">
      <c r="A135" s="34"/>
      <c r="B135" s="35"/>
      <c r="C135" s="173" t="s">
        <v>193</v>
      </c>
      <c r="D135" s="173" t="s">
        <v>123</v>
      </c>
      <c r="E135" s="174" t="s">
        <v>194</v>
      </c>
      <c r="F135" s="175" t="s">
        <v>195</v>
      </c>
      <c r="G135" s="176" t="s">
        <v>126</v>
      </c>
      <c r="H135" s="177">
        <v>470</v>
      </c>
      <c r="I135" s="178"/>
      <c r="J135" s="179">
        <f>ROUND(I135*H135,2)</f>
        <v>0</v>
      </c>
      <c r="K135" s="175" t="s">
        <v>127</v>
      </c>
      <c r="L135" s="39"/>
      <c r="M135" s="180" t="s">
        <v>28</v>
      </c>
      <c r="N135" s="181" t="s">
        <v>43</v>
      </c>
      <c r="O135" s="64"/>
      <c r="P135" s="182">
        <f>O135*H135</f>
        <v>0</v>
      </c>
      <c r="Q135" s="182">
        <v>0</v>
      </c>
      <c r="R135" s="182">
        <f>Q135*H135</f>
        <v>0</v>
      </c>
      <c r="S135" s="182">
        <v>0</v>
      </c>
      <c r="T135" s="18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4" t="s">
        <v>128</v>
      </c>
      <c r="AT135" s="184" t="s">
        <v>123</v>
      </c>
      <c r="AU135" s="184" t="s">
        <v>82</v>
      </c>
      <c r="AY135" s="17" t="s">
        <v>121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7" t="s">
        <v>80</v>
      </c>
      <c r="BK135" s="185">
        <f>ROUND(I135*H135,2)</f>
        <v>0</v>
      </c>
      <c r="BL135" s="17" t="s">
        <v>128</v>
      </c>
      <c r="BM135" s="184" t="s">
        <v>196</v>
      </c>
    </row>
    <row r="136" spans="1:65" s="2" customFormat="1" ht="10.199999999999999">
      <c r="A136" s="34"/>
      <c r="B136" s="35"/>
      <c r="C136" s="36"/>
      <c r="D136" s="186" t="s">
        <v>130</v>
      </c>
      <c r="E136" s="36"/>
      <c r="F136" s="187" t="s">
        <v>197</v>
      </c>
      <c r="G136" s="36"/>
      <c r="H136" s="36"/>
      <c r="I136" s="188"/>
      <c r="J136" s="36"/>
      <c r="K136" s="36"/>
      <c r="L136" s="39"/>
      <c r="M136" s="189"/>
      <c r="N136" s="190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130</v>
      </c>
      <c r="AU136" s="17" t="s">
        <v>82</v>
      </c>
    </row>
    <row r="137" spans="1:65" s="13" customFormat="1" ht="10.199999999999999">
      <c r="B137" s="191"/>
      <c r="C137" s="192"/>
      <c r="D137" s="193" t="s">
        <v>132</v>
      </c>
      <c r="E137" s="194" t="s">
        <v>28</v>
      </c>
      <c r="F137" s="195" t="s">
        <v>192</v>
      </c>
      <c r="G137" s="192"/>
      <c r="H137" s="196">
        <v>470</v>
      </c>
      <c r="I137" s="197"/>
      <c r="J137" s="192"/>
      <c r="K137" s="192"/>
      <c r="L137" s="198"/>
      <c r="M137" s="199"/>
      <c r="N137" s="200"/>
      <c r="O137" s="200"/>
      <c r="P137" s="200"/>
      <c r="Q137" s="200"/>
      <c r="R137" s="200"/>
      <c r="S137" s="200"/>
      <c r="T137" s="201"/>
      <c r="AT137" s="202" t="s">
        <v>132</v>
      </c>
      <c r="AU137" s="202" t="s">
        <v>82</v>
      </c>
      <c r="AV137" s="13" t="s">
        <v>82</v>
      </c>
      <c r="AW137" s="13" t="s">
        <v>34</v>
      </c>
      <c r="AX137" s="13" t="s">
        <v>72</v>
      </c>
      <c r="AY137" s="202" t="s">
        <v>121</v>
      </c>
    </row>
    <row r="138" spans="1:65" s="14" customFormat="1" ht="10.199999999999999">
      <c r="B138" s="203"/>
      <c r="C138" s="204"/>
      <c r="D138" s="193" t="s">
        <v>132</v>
      </c>
      <c r="E138" s="205" t="s">
        <v>28</v>
      </c>
      <c r="F138" s="206" t="s">
        <v>134</v>
      </c>
      <c r="G138" s="204"/>
      <c r="H138" s="207">
        <v>470</v>
      </c>
      <c r="I138" s="208"/>
      <c r="J138" s="204"/>
      <c r="K138" s="204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132</v>
      </c>
      <c r="AU138" s="213" t="s">
        <v>82</v>
      </c>
      <c r="AV138" s="14" t="s">
        <v>128</v>
      </c>
      <c r="AW138" s="14" t="s">
        <v>34</v>
      </c>
      <c r="AX138" s="14" t="s">
        <v>80</v>
      </c>
      <c r="AY138" s="213" t="s">
        <v>121</v>
      </c>
    </row>
    <row r="139" spans="1:65" s="2" customFormat="1" ht="37.799999999999997" customHeight="1">
      <c r="A139" s="34"/>
      <c r="B139" s="35"/>
      <c r="C139" s="173" t="s">
        <v>198</v>
      </c>
      <c r="D139" s="173" t="s">
        <v>123</v>
      </c>
      <c r="E139" s="174" t="s">
        <v>199</v>
      </c>
      <c r="F139" s="175" t="s">
        <v>200</v>
      </c>
      <c r="G139" s="176" t="s">
        <v>171</v>
      </c>
      <c r="H139" s="177">
        <v>520.5</v>
      </c>
      <c r="I139" s="178"/>
      <c r="J139" s="179">
        <f>ROUND(I139*H139,2)</f>
        <v>0</v>
      </c>
      <c r="K139" s="175" t="s">
        <v>127</v>
      </c>
      <c r="L139" s="39"/>
      <c r="M139" s="180" t="s">
        <v>28</v>
      </c>
      <c r="N139" s="181" t="s">
        <v>43</v>
      </c>
      <c r="O139" s="64"/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4" t="s">
        <v>128</v>
      </c>
      <c r="AT139" s="184" t="s">
        <v>123</v>
      </c>
      <c r="AU139" s="184" t="s">
        <v>82</v>
      </c>
      <c r="AY139" s="17" t="s">
        <v>121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7" t="s">
        <v>80</v>
      </c>
      <c r="BK139" s="185">
        <f>ROUND(I139*H139,2)</f>
        <v>0</v>
      </c>
      <c r="BL139" s="17" t="s">
        <v>128</v>
      </c>
      <c r="BM139" s="184" t="s">
        <v>201</v>
      </c>
    </row>
    <row r="140" spans="1:65" s="2" customFormat="1" ht="10.199999999999999">
      <c r="A140" s="34"/>
      <c r="B140" s="35"/>
      <c r="C140" s="36"/>
      <c r="D140" s="186" t="s">
        <v>130</v>
      </c>
      <c r="E140" s="36"/>
      <c r="F140" s="187" t="s">
        <v>202</v>
      </c>
      <c r="G140" s="36"/>
      <c r="H140" s="36"/>
      <c r="I140" s="188"/>
      <c r="J140" s="36"/>
      <c r="K140" s="36"/>
      <c r="L140" s="39"/>
      <c r="M140" s="189"/>
      <c r="N140" s="190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130</v>
      </c>
      <c r="AU140" s="17" t="s">
        <v>82</v>
      </c>
    </row>
    <row r="141" spans="1:65" s="13" customFormat="1" ht="10.199999999999999">
      <c r="B141" s="191"/>
      <c r="C141" s="192"/>
      <c r="D141" s="193" t="s">
        <v>132</v>
      </c>
      <c r="E141" s="194" t="s">
        <v>28</v>
      </c>
      <c r="F141" s="195" t="s">
        <v>203</v>
      </c>
      <c r="G141" s="192"/>
      <c r="H141" s="196">
        <v>178</v>
      </c>
      <c r="I141" s="197"/>
      <c r="J141" s="192"/>
      <c r="K141" s="192"/>
      <c r="L141" s="198"/>
      <c r="M141" s="199"/>
      <c r="N141" s="200"/>
      <c r="O141" s="200"/>
      <c r="P141" s="200"/>
      <c r="Q141" s="200"/>
      <c r="R141" s="200"/>
      <c r="S141" s="200"/>
      <c r="T141" s="201"/>
      <c r="AT141" s="202" t="s">
        <v>132</v>
      </c>
      <c r="AU141" s="202" t="s">
        <v>82</v>
      </c>
      <c r="AV141" s="13" t="s">
        <v>82</v>
      </c>
      <c r="AW141" s="13" t="s">
        <v>34</v>
      </c>
      <c r="AX141" s="13" t="s">
        <v>72</v>
      </c>
      <c r="AY141" s="202" t="s">
        <v>121</v>
      </c>
    </row>
    <row r="142" spans="1:65" s="13" customFormat="1" ht="10.199999999999999">
      <c r="B142" s="191"/>
      <c r="C142" s="192"/>
      <c r="D142" s="193" t="s">
        <v>132</v>
      </c>
      <c r="E142" s="194" t="s">
        <v>28</v>
      </c>
      <c r="F142" s="195" t="s">
        <v>204</v>
      </c>
      <c r="G142" s="192"/>
      <c r="H142" s="196">
        <v>219</v>
      </c>
      <c r="I142" s="197"/>
      <c r="J142" s="192"/>
      <c r="K142" s="192"/>
      <c r="L142" s="198"/>
      <c r="M142" s="199"/>
      <c r="N142" s="200"/>
      <c r="O142" s="200"/>
      <c r="P142" s="200"/>
      <c r="Q142" s="200"/>
      <c r="R142" s="200"/>
      <c r="S142" s="200"/>
      <c r="T142" s="201"/>
      <c r="AT142" s="202" t="s">
        <v>132</v>
      </c>
      <c r="AU142" s="202" t="s">
        <v>82</v>
      </c>
      <c r="AV142" s="13" t="s">
        <v>82</v>
      </c>
      <c r="AW142" s="13" t="s">
        <v>34</v>
      </c>
      <c r="AX142" s="13" t="s">
        <v>72</v>
      </c>
      <c r="AY142" s="202" t="s">
        <v>121</v>
      </c>
    </row>
    <row r="143" spans="1:65" s="13" customFormat="1" ht="10.199999999999999">
      <c r="B143" s="191"/>
      <c r="C143" s="192"/>
      <c r="D143" s="193" t="s">
        <v>132</v>
      </c>
      <c r="E143" s="194" t="s">
        <v>28</v>
      </c>
      <c r="F143" s="195" t="s">
        <v>205</v>
      </c>
      <c r="G143" s="192"/>
      <c r="H143" s="196">
        <v>123.5</v>
      </c>
      <c r="I143" s="197"/>
      <c r="J143" s="192"/>
      <c r="K143" s="192"/>
      <c r="L143" s="198"/>
      <c r="M143" s="199"/>
      <c r="N143" s="200"/>
      <c r="O143" s="200"/>
      <c r="P143" s="200"/>
      <c r="Q143" s="200"/>
      <c r="R143" s="200"/>
      <c r="S143" s="200"/>
      <c r="T143" s="201"/>
      <c r="AT143" s="202" t="s">
        <v>132</v>
      </c>
      <c r="AU143" s="202" t="s">
        <v>82</v>
      </c>
      <c r="AV143" s="13" t="s">
        <v>82</v>
      </c>
      <c r="AW143" s="13" t="s">
        <v>34</v>
      </c>
      <c r="AX143" s="13" t="s">
        <v>72</v>
      </c>
      <c r="AY143" s="202" t="s">
        <v>121</v>
      </c>
    </row>
    <row r="144" spans="1:65" s="14" customFormat="1" ht="10.199999999999999">
      <c r="B144" s="203"/>
      <c r="C144" s="204"/>
      <c r="D144" s="193" t="s">
        <v>132</v>
      </c>
      <c r="E144" s="205" t="s">
        <v>28</v>
      </c>
      <c r="F144" s="206" t="s">
        <v>134</v>
      </c>
      <c r="G144" s="204"/>
      <c r="H144" s="207">
        <v>520.5</v>
      </c>
      <c r="I144" s="208"/>
      <c r="J144" s="204"/>
      <c r="K144" s="204"/>
      <c r="L144" s="209"/>
      <c r="M144" s="210"/>
      <c r="N144" s="211"/>
      <c r="O144" s="211"/>
      <c r="P144" s="211"/>
      <c r="Q144" s="211"/>
      <c r="R144" s="211"/>
      <c r="S144" s="211"/>
      <c r="T144" s="212"/>
      <c r="AT144" s="213" t="s">
        <v>132</v>
      </c>
      <c r="AU144" s="213" t="s">
        <v>82</v>
      </c>
      <c r="AV144" s="14" t="s">
        <v>128</v>
      </c>
      <c r="AW144" s="14" t="s">
        <v>34</v>
      </c>
      <c r="AX144" s="14" t="s">
        <v>80</v>
      </c>
      <c r="AY144" s="213" t="s">
        <v>121</v>
      </c>
    </row>
    <row r="145" spans="1:65" s="2" customFormat="1" ht="37.799999999999997" customHeight="1">
      <c r="A145" s="34"/>
      <c r="B145" s="35"/>
      <c r="C145" s="173" t="s">
        <v>206</v>
      </c>
      <c r="D145" s="173" t="s">
        <v>123</v>
      </c>
      <c r="E145" s="174" t="s">
        <v>207</v>
      </c>
      <c r="F145" s="175" t="s">
        <v>208</v>
      </c>
      <c r="G145" s="176" t="s">
        <v>171</v>
      </c>
      <c r="H145" s="177">
        <v>246</v>
      </c>
      <c r="I145" s="178"/>
      <c r="J145" s="179">
        <f>ROUND(I145*H145,2)</f>
        <v>0</v>
      </c>
      <c r="K145" s="175" t="s">
        <v>127</v>
      </c>
      <c r="L145" s="39"/>
      <c r="M145" s="180" t="s">
        <v>28</v>
      </c>
      <c r="N145" s="181" t="s">
        <v>43</v>
      </c>
      <c r="O145" s="64"/>
      <c r="P145" s="182">
        <f>O145*H145</f>
        <v>0</v>
      </c>
      <c r="Q145" s="182">
        <v>0</v>
      </c>
      <c r="R145" s="182">
        <f>Q145*H145</f>
        <v>0</v>
      </c>
      <c r="S145" s="182">
        <v>0</v>
      </c>
      <c r="T145" s="18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4" t="s">
        <v>128</v>
      </c>
      <c r="AT145" s="184" t="s">
        <v>123</v>
      </c>
      <c r="AU145" s="184" t="s">
        <v>82</v>
      </c>
      <c r="AY145" s="17" t="s">
        <v>121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17" t="s">
        <v>80</v>
      </c>
      <c r="BK145" s="185">
        <f>ROUND(I145*H145,2)</f>
        <v>0</v>
      </c>
      <c r="BL145" s="17" t="s">
        <v>128</v>
      </c>
      <c r="BM145" s="184" t="s">
        <v>209</v>
      </c>
    </row>
    <row r="146" spans="1:65" s="2" customFormat="1" ht="10.199999999999999">
      <c r="A146" s="34"/>
      <c r="B146" s="35"/>
      <c r="C146" s="36"/>
      <c r="D146" s="186" t="s">
        <v>130</v>
      </c>
      <c r="E146" s="36"/>
      <c r="F146" s="187" t="s">
        <v>210</v>
      </c>
      <c r="G146" s="36"/>
      <c r="H146" s="36"/>
      <c r="I146" s="188"/>
      <c r="J146" s="36"/>
      <c r="K146" s="36"/>
      <c r="L146" s="39"/>
      <c r="M146" s="189"/>
      <c r="N146" s="190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130</v>
      </c>
      <c r="AU146" s="17" t="s">
        <v>82</v>
      </c>
    </row>
    <row r="147" spans="1:65" s="13" customFormat="1" ht="10.199999999999999">
      <c r="B147" s="191"/>
      <c r="C147" s="192"/>
      <c r="D147" s="193" t="s">
        <v>132</v>
      </c>
      <c r="E147" s="194" t="s">
        <v>28</v>
      </c>
      <c r="F147" s="195" t="s">
        <v>211</v>
      </c>
      <c r="G147" s="192"/>
      <c r="H147" s="196">
        <v>246</v>
      </c>
      <c r="I147" s="197"/>
      <c r="J147" s="192"/>
      <c r="K147" s="192"/>
      <c r="L147" s="198"/>
      <c r="M147" s="199"/>
      <c r="N147" s="200"/>
      <c r="O147" s="200"/>
      <c r="P147" s="200"/>
      <c r="Q147" s="200"/>
      <c r="R147" s="200"/>
      <c r="S147" s="200"/>
      <c r="T147" s="201"/>
      <c r="AT147" s="202" t="s">
        <v>132</v>
      </c>
      <c r="AU147" s="202" t="s">
        <v>82</v>
      </c>
      <c r="AV147" s="13" t="s">
        <v>82</v>
      </c>
      <c r="AW147" s="13" t="s">
        <v>34</v>
      </c>
      <c r="AX147" s="13" t="s">
        <v>72</v>
      </c>
      <c r="AY147" s="202" t="s">
        <v>121</v>
      </c>
    </row>
    <row r="148" spans="1:65" s="14" customFormat="1" ht="10.199999999999999">
      <c r="B148" s="203"/>
      <c r="C148" s="204"/>
      <c r="D148" s="193" t="s">
        <v>132</v>
      </c>
      <c r="E148" s="205" t="s">
        <v>28</v>
      </c>
      <c r="F148" s="206" t="s">
        <v>134</v>
      </c>
      <c r="G148" s="204"/>
      <c r="H148" s="207">
        <v>246</v>
      </c>
      <c r="I148" s="208"/>
      <c r="J148" s="204"/>
      <c r="K148" s="204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132</v>
      </c>
      <c r="AU148" s="213" t="s">
        <v>82</v>
      </c>
      <c r="AV148" s="14" t="s">
        <v>128</v>
      </c>
      <c r="AW148" s="14" t="s">
        <v>34</v>
      </c>
      <c r="AX148" s="14" t="s">
        <v>80</v>
      </c>
      <c r="AY148" s="213" t="s">
        <v>121</v>
      </c>
    </row>
    <row r="149" spans="1:65" s="2" customFormat="1" ht="37.799999999999997" customHeight="1">
      <c r="A149" s="34"/>
      <c r="B149" s="35"/>
      <c r="C149" s="173" t="s">
        <v>8</v>
      </c>
      <c r="D149" s="173" t="s">
        <v>123</v>
      </c>
      <c r="E149" s="174" t="s">
        <v>212</v>
      </c>
      <c r="F149" s="175" t="s">
        <v>213</v>
      </c>
      <c r="G149" s="176" t="s">
        <v>171</v>
      </c>
      <c r="H149" s="177">
        <v>1230</v>
      </c>
      <c r="I149" s="178"/>
      <c r="J149" s="179">
        <f>ROUND(I149*H149,2)</f>
        <v>0</v>
      </c>
      <c r="K149" s="175" t="s">
        <v>127</v>
      </c>
      <c r="L149" s="39"/>
      <c r="M149" s="180" t="s">
        <v>28</v>
      </c>
      <c r="N149" s="181" t="s">
        <v>43</v>
      </c>
      <c r="O149" s="64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4" t="s">
        <v>128</v>
      </c>
      <c r="AT149" s="184" t="s">
        <v>123</v>
      </c>
      <c r="AU149" s="184" t="s">
        <v>82</v>
      </c>
      <c r="AY149" s="17" t="s">
        <v>121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7" t="s">
        <v>80</v>
      </c>
      <c r="BK149" s="185">
        <f>ROUND(I149*H149,2)</f>
        <v>0</v>
      </c>
      <c r="BL149" s="17" t="s">
        <v>128</v>
      </c>
      <c r="BM149" s="184" t="s">
        <v>214</v>
      </c>
    </row>
    <row r="150" spans="1:65" s="2" customFormat="1" ht="10.199999999999999">
      <c r="A150" s="34"/>
      <c r="B150" s="35"/>
      <c r="C150" s="36"/>
      <c r="D150" s="186" t="s">
        <v>130</v>
      </c>
      <c r="E150" s="36"/>
      <c r="F150" s="187" t="s">
        <v>215</v>
      </c>
      <c r="G150" s="36"/>
      <c r="H150" s="36"/>
      <c r="I150" s="188"/>
      <c r="J150" s="36"/>
      <c r="K150" s="36"/>
      <c r="L150" s="39"/>
      <c r="M150" s="189"/>
      <c r="N150" s="190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130</v>
      </c>
      <c r="AU150" s="17" t="s">
        <v>82</v>
      </c>
    </row>
    <row r="151" spans="1:65" s="13" customFormat="1" ht="10.199999999999999">
      <c r="B151" s="191"/>
      <c r="C151" s="192"/>
      <c r="D151" s="193" t="s">
        <v>132</v>
      </c>
      <c r="E151" s="194" t="s">
        <v>28</v>
      </c>
      <c r="F151" s="195" t="s">
        <v>216</v>
      </c>
      <c r="G151" s="192"/>
      <c r="H151" s="196">
        <v>1230</v>
      </c>
      <c r="I151" s="197"/>
      <c r="J151" s="192"/>
      <c r="K151" s="192"/>
      <c r="L151" s="198"/>
      <c r="M151" s="199"/>
      <c r="N151" s="200"/>
      <c r="O151" s="200"/>
      <c r="P151" s="200"/>
      <c r="Q151" s="200"/>
      <c r="R151" s="200"/>
      <c r="S151" s="200"/>
      <c r="T151" s="201"/>
      <c r="AT151" s="202" t="s">
        <v>132</v>
      </c>
      <c r="AU151" s="202" t="s">
        <v>82</v>
      </c>
      <c r="AV151" s="13" t="s">
        <v>82</v>
      </c>
      <c r="AW151" s="13" t="s">
        <v>34</v>
      </c>
      <c r="AX151" s="13" t="s">
        <v>72</v>
      </c>
      <c r="AY151" s="202" t="s">
        <v>121</v>
      </c>
    </row>
    <row r="152" spans="1:65" s="14" customFormat="1" ht="10.199999999999999">
      <c r="B152" s="203"/>
      <c r="C152" s="204"/>
      <c r="D152" s="193" t="s">
        <v>132</v>
      </c>
      <c r="E152" s="205" t="s">
        <v>28</v>
      </c>
      <c r="F152" s="206" t="s">
        <v>134</v>
      </c>
      <c r="G152" s="204"/>
      <c r="H152" s="207">
        <v>1230</v>
      </c>
      <c r="I152" s="208"/>
      <c r="J152" s="204"/>
      <c r="K152" s="204"/>
      <c r="L152" s="209"/>
      <c r="M152" s="210"/>
      <c r="N152" s="211"/>
      <c r="O152" s="211"/>
      <c r="P152" s="211"/>
      <c r="Q152" s="211"/>
      <c r="R152" s="211"/>
      <c r="S152" s="211"/>
      <c r="T152" s="212"/>
      <c r="AT152" s="213" t="s">
        <v>132</v>
      </c>
      <c r="AU152" s="213" t="s">
        <v>82</v>
      </c>
      <c r="AV152" s="14" t="s">
        <v>128</v>
      </c>
      <c r="AW152" s="14" t="s">
        <v>34</v>
      </c>
      <c r="AX152" s="14" t="s">
        <v>80</v>
      </c>
      <c r="AY152" s="213" t="s">
        <v>121</v>
      </c>
    </row>
    <row r="153" spans="1:65" s="2" customFormat="1" ht="24.15" customHeight="1">
      <c r="A153" s="34"/>
      <c r="B153" s="35"/>
      <c r="C153" s="173" t="s">
        <v>217</v>
      </c>
      <c r="D153" s="173" t="s">
        <v>123</v>
      </c>
      <c r="E153" s="174" t="s">
        <v>218</v>
      </c>
      <c r="F153" s="175" t="s">
        <v>219</v>
      </c>
      <c r="G153" s="176" t="s">
        <v>171</v>
      </c>
      <c r="H153" s="177">
        <v>431.5</v>
      </c>
      <c r="I153" s="178"/>
      <c r="J153" s="179">
        <f>ROUND(I153*H153,2)</f>
        <v>0</v>
      </c>
      <c r="K153" s="175" t="s">
        <v>127</v>
      </c>
      <c r="L153" s="39"/>
      <c r="M153" s="180" t="s">
        <v>28</v>
      </c>
      <c r="N153" s="181" t="s">
        <v>43</v>
      </c>
      <c r="O153" s="64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4" t="s">
        <v>128</v>
      </c>
      <c r="AT153" s="184" t="s">
        <v>123</v>
      </c>
      <c r="AU153" s="184" t="s">
        <v>82</v>
      </c>
      <c r="AY153" s="17" t="s">
        <v>121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7" t="s">
        <v>80</v>
      </c>
      <c r="BK153" s="185">
        <f>ROUND(I153*H153,2)</f>
        <v>0</v>
      </c>
      <c r="BL153" s="17" t="s">
        <v>128</v>
      </c>
      <c r="BM153" s="184" t="s">
        <v>220</v>
      </c>
    </row>
    <row r="154" spans="1:65" s="2" customFormat="1" ht="10.199999999999999">
      <c r="A154" s="34"/>
      <c r="B154" s="35"/>
      <c r="C154" s="36"/>
      <c r="D154" s="186" t="s">
        <v>130</v>
      </c>
      <c r="E154" s="36"/>
      <c r="F154" s="187" t="s">
        <v>221</v>
      </c>
      <c r="G154" s="36"/>
      <c r="H154" s="36"/>
      <c r="I154" s="188"/>
      <c r="J154" s="36"/>
      <c r="K154" s="36"/>
      <c r="L154" s="39"/>
      <c r="M154" s="189"/>
      <c r="N154" s="190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130</v>
      </c>
      <c r="AU154" s="17" t="s">
        <v>82</v>
      </c>
    </row>
    <row r="155" spans="1:65" s="13" customFormat="1" ht="10.199999999999999">
      <c r="B155" s="191"/>
      <c r="C155" s="192"/>
      <c r="D155" s="193" t="s">
        <v>132</v>
      </c>
      <c r="E155" s="194" t="s">
        <v>28</v>
      </c>
      <c r="F155" s="195" t="s">
        <v>222</v>
      </c>
      <c r="G155" s="192"/>
      <c r="H155" s="196">
        <v>89</v>
      </c>
      <c r="I155" s="197"/>
      <c r="J155" s="192"/>
      <c r="K155" s="192"/>
      <c r="L155" s="198"/>
      <c r="M155" s="199"/>
      <c r="N155" s="200"/>
      <c r="O155" s="200"/>
      <c r="P155" s="200"/>
      <c r="Q155" s="200"/>
      <c r="R155" s="200"/>
      <c r="S155" s="200"/>
      <c r="T155" s="201"/>
      <c r="AT155" s="202" t="s">
        <v>132</v>
      </c>
      <c r="AU155" s="202" t="s">
        <v>82</v>
      </c>
      <c r="AV155" s="13" t="s">
        <v>82</v>
      </c>
      <c r="AW155" s="13" t="s">
        <v>34</v>
      </c>
      <c r="AX155" s="13" t="s">
        <v>72</v>
      </c>
      <c r="AY155" s="202" t="s">
        <v>121</v>
      </c>
    </row>
    <row r="156" spans="1:65" s="13" customFormat="1" ht="10.199999999999999">
      <c r="B156" s="191"/>
      <c r="C156" s="192"/>
      <c r="D156" s="193" t="s">
        <v>132</v>
      </c>
      <c r="E156" s="194" t="s">
        <v>28</v>
      </c>
      <c r="F156" s="195" t="s">
        <v>204</v>
      </c>
      <c r="G156" s="192"/>
      <c r="H156" s="196">
        <v>219</v>
      </c>
      <c r="I156" s="197"/>
      <c r="J156" s="192"/>
      <c r="K156" s="192"/>
      <c r="L156" s="198"/>
      <c r="M156" s="199"/>
      <c r="N156" s="200"/>
      <c r="O156" s="200"/>
      <c r="P156" s="200"/>
      <c r="Q156" s="200"/>
      <c r="R156" s="200"/>
      <c r="S156" s="200"/>
      <c r="T156" s="201"/>
      <c r="AT156" s="202" t="s">
        <v>132</v>
      </c>
      <c r="AU156" s="202" t="s">
        <v>82</v>
      </c>
      <c r="AV156" s="13" t="s">
        <v>82</v>
      </c>
      <c r="AW156" s="13" t="s">
        <v>34</v>
      </c>
      <c r="AX156" s="13" t="s">
        <v>72</v>
      </c>
      <c r="AY156" s="202" t="s">
        <v>121</v>
      </c>
    </row>
    <row r="157" spans="1:65" s="13" customFormat="1" ht="10.199999999999999">
      <c r="B157" s="191"/>
      <c r="C157" s="192"/>
      <c r="D157" s="193" t="s">
        <v>132</v>
      </c>
      <c r="E157" s="194" t="s">
        <v>28</v>
      </c>
      <c r="F157" s="195" t="s">
        <v>205</v>
      </c>
      <c r="G157" s="192"/>
      <c r="H157" s="196">
        <v>123.5</v>
      </c>
      <c r="I157" s="197"/>
      <c r="J157" s="192"/>
      <c r="K157" s="192"/>
      <c r="L157" s="198"/>
      <c r="M157" s="199"/>
      <c r="N157" s="200"/>
      <c r="O157" s="200"/>
      <c r="P157" s="200"/>
      <c r="Q157" s="200"/>
      <c r="R157" s="200"/>
      <c r="S157" s="200"/>
      <c r="T157" s="201"/>
      <c r="AT157" s="202" t="s">
        <v>132</v>
      </c>
      <c r="AU157" s="202" t="s">
        <v>82</v>
      </c>
      <c r="AV157" s="13" t="s">
        <v>82</v>
      </c>
      <c r="AW157" s="13" t="s">
        <v>34</v>
      </c>
      <c r="AX157" s="13" t="s">
        <v>72</v>
      </c>
      <c r="AY157" s="202" t="s">
        <v>121</v>
      </c>
    </row>
    <row r="158" spans="1:65" s="14" customFormat="1" ht="10.199999999999999">
      <c r="B158" s="203"/>
      <c r="C158" s="204"/>
      <c r="D158" s="193" t="s">
        <v>132</v>
      </c>
      <c r="E158" s="205" t="s">
        <v>28</v>
      </c>
      <c r="F158" s="206" t="s">
        <v>134</v>
      </c>
      <c r="G158" s="204"/>
      <c r="H158" s="207">
        <v>431.5</v>
      </c>
      <c r="I158" s="208"/>
      <c r="J158" s="204"/>
      <c r="K158" s="204"/>
      <c r="L158" s="209"/>
      <c r="M158" s="210"/>
      <c r="N158" s="211"/>
      <c r="O158" s="211"/>
      <c r="P158" s="211"/>
      <c r="Q158" s="211"/>
      <c r="R158" s="211"/>
      <c r="S158" s="211"/>
      <c r="T158" s="212"/>
      <c r="AT158" s="213" t="s">
        <v>132</v>
      </c>
      <c r="AU158" s="213" t="s">
        <v>82</v>
      </c>
      <c r="AV158" s="14" t="s">
        <v>128</v>
      </c>
      <c r="AW158" s="14" t="s">
        <v>34</v>
      </c>
      <c r="AX158" s="14" t="s">
        <v>80</v>
      </c>
      <c r="AY158" s="213" t="s">
        <v>121</v>
      </c>
    </row>
    <row r="159" spans="1:65" s="2" customFormat="1" ht="24.15" customHeight="1">
      <c r="A159" s="34"/>
      <c r="B159" s="35"/>
      <c r="C159" s="173" t="s">
        <v>223</v>
      </c>
      <c r="D159" s="173" t="s">
        <v>123</v>
      </c>
      <c r="E159" s="174" t="s">
        <v>224</v>
      </c>
      <c r="F159" s="175" t="s">
        <v>225</v>
      </c>
      <c r="G159" s="176" t="s">
        <v>171</v>
      </c>
      <c r="H159" s="177">
        <v>306</v>
      </c>
      <c r="I159" s="178"/>
      <c r="J159" s="179">
        <f>ROUND(I159*H159,2)</f>
        <v>0</v>
      </c>
      <c r="K159" s="175" t="s">
        <v>127</v>
      </c>
      <c r="L159" s="39"/>
      <c r="M159" s="180" t="s">
        <v>28</v>
      </c>
      <c r="N159" s="181" t="s">
        <v>43</v>
      </c>
      <c r="O159" s="64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4" t="s">
        <v>128</v>
      </c>
      <c r="AT159" s="184" t="s">
        <v>123</v>
      </c>
      <c r="AU159" s="184" t="s">
        <v>82</v>
      </c>
      <c r="AY159" s="17" t="s">
        <v>121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7" t="s">
        <v>80</v>
      </c>
      <c r="BK159" s="185">
        <f>ROUND(I159*H159,2)</f>
        <v>0</v>
      </c>
      <c r="BL159" s="17" t="s">
        <v>128</v>
      </c>
      <c r="BM159" s="184" t="s">
        <v>226</v>
      </c>
    </row>
    <row r="160" spans="1:65" s="2" customFormat="1" ht="10.199999999999999">
      <c r="A160" s="34"/>
      <c r="B160" s="35"/>
      <c r="C160" s="36"/>
      <c r="D160" s="186" t="s">
        <v>130</v>
      </c>
      <c r="E160" s="36"/>
      <c r="F160" s="187" t="s">
        <v>227</v>
      </c>
      <c r="G160" s="36"/>
      <c r="H160" s="36"/>
      <c r="I160" s="188"/>
      <c r="J160" s="36"/>
      <c r="K160" s="36"/>
      <c r="L160" s="39"/>
      <c r="M160" s="189"/>
      <c r="N160" s="190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130</v>
      </c>
      <c r="AU160" s="17" t="s">
        <v>82</v>
      </c>
    </row>
    <row r="161" spans="1:65" s="13" customFormat="1" ht="10.199999999999999">
      <c r="B161" s="191"/>
      <c r="C161" s="192"/>
      <c r="D161" s="193" t="s">
        <v>132</v>
      </c>
      <c r="E161" s="194" t="s">
        <v>28</v>
      </c>
      <c r="F161" s="195" t="s">
        <v>228</v>
      </c>
      <c r="G161" s="192"/>
      <c r="H161" s="196">
        <v>306</v>
      </c>
      <c r="I161" s="197"/>
      <c r="J161" s="192"/>
      <c r="K161" s="192"/>
      <c r="L161" s="198"/>
      <c r="M161" s="199"/>
      <c r="N161" s="200"/>
      <c r="O161" s="200"/>
      <c r="P161" s="200"/>
      <c r="Q161" s="200"/>
      <c r="R161" s="200"/>
      <c r="S161" s="200"/>
      <c r="T161" s="201"/>
      <c r="AT161" s="202" t="s">
        <v>132</v>
      </c>
      <c r="AU161" s="202" t="s">
        <v>82</v>
      </c>
      <c r="AV161" s="13" t="s">
        <v>82</v>
      </c>
      <c r="AW161" s="13" t="s">
        <v>34</v>
      </c>
      <c r="AX161" s="13" t="s">
        <v>72</v>
      </c>
      <c r="AY161" s="202" t="s">
        <v>121</v>
      </c>
    </row>
    <row r="162" spans="1:65" s="14" customFormat="1" ht="10.199999999999999">
      <c r="B162" s="203"/>
      <c r="C162" s="204"/>
      <c r="D162" s="193" t="s">
        <v>132</v>
      </c>
      <c r="E162" s="205" t="s">
        <v>28</v>
      </c>
      <c r="F162" s="206" t="s">
        <v>134</v>
      </c>
      <c r="G162" s="204"/>
      <c r="H162" s="207">
        <v>306</v>
      </c>
      <c r="I162" s="208"/>
      <c r="J162" s="204"/>
      <c r="K162" s="204"/>
      <c r="L162" s="209"/>
      <c r="M162" s="210"/>
      <c r="N162" s="211"/>
      <c r="O162" s="211"/>
      <c r="P162" s="211"/>
      <c r="Q162" s="211"/>
      <c r="R162" s="211"/>
      <c r="S162" s="211"/>
      <c r="T162" s="212"/>
      <c r="AT162" s="213" t="s">
        <v>132</v>
      </c>
      <c r="AU162" s="213" t="s">
        <v>82</v>
      </c>
      <c r="AV162" s="14" t="s">
        <v>128</v>
      </c>
      <c r="AW162" s="14" t="s">
        <v>34</v>
      </c>
      <c r="AX162" s="14" t="s">
        <v>80</v>
      </c>
      <c r="AY162" s="213" t="s">
        <v>121</v>
      </c>
    </row>
    <row r="163" spans="1:65" s="2" customFormat="1" ht="16.5" customHeight="1">
      <c r="A163" s="34"/>
      <c r="B163" s="35"/>
      <c r="C163" s="214" t="s">
        <v>229</v>
      </c>
      <c r="D163" s="214" t="s">
        <v>230</v>
      </c>
      <c r="E163" s="215" t="s">
        <v>231</v>
      </c>
      <c r="F163" s="216" t="s">
        <v>232</v>
      </c>
      <c r="G163" s="217" t="s">
        <v>233</v>
      </c>
      <c r="H163" s="218">
        <v>434</v>
      </c>
      <c r="I163" s="219"/>
      <c r="J163" s="220">
        <f>ROUND(I163*H163,2)</f>
        <v>0</v>
      </c>
      <c r="K163" s="216" t="s">
        <v>127</v>
      </c>
      <c r="L163" s="221"/>
      <c r="M163" s="222" t="s">
        <v>28</v>
      </c>
      <c r="N163" s="223" t="s">
        <v>43</v>
      </c>
      <c r="O163" s="64"/>
      <c r="P163" s="182">
        <f>O163*H163</f>
        <v>0</v>
      </c>
      <c r="Q163" s="182">
        <v>0</v>
      </c>
      <c r="R163" s="182">
        <f>Q163*H163</f>
        <v>0</v>
      </c>
      <c r="S163" s="182">
        <v>0</v>
      </c>
      <c r="T163" s="18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4" t="s">
        <v>168</v>
      </c>
      <c r="AT163" s="184" t="s">
        <v>230</v>
      </c>
      <c r="AU163" s="184" t="s">
        <v>82</v>
      </c>
      <c r="AY163" s="17" t="s">
        <v>121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7" t="s">
        <v>80</v>
      </c>
      <c r="BK163" s="185">
        <f>ROUND(I163*H163,2)</f>
        <v>0</v>
      </c>
      <c r="BL163" s="17" t="s">
        <v>128</v>
      </c>
      <c r="BM163" s="184" t="s">
        <v>234</v>
      </c>
    </row>
    <row r="164" spans="1:65" s="13" customFormat="1" ht="10.199999999999999">
      <c r="B164" s="191"/>
      <c r="C164" s="192"/>
      <c r="D164" s="193" t="s">
        <v>132</v>
      </c>
      <c r="E164" s="194" t="s">
        <v>28</v>
      </c>
      <c r="F164" s="195" t="s">
        <v>235</v>
      </c>
      <c r="G164" s="192"/>
      <c r="H164" s="196">
        <v>434</v>
      </c>
      <c r="I164" s="197"/>
      <c r="J164" s="192"/>
      <c r="K164" s="192"/>
      <c r="L164" s="198"/>
      <c r="M164" s="199"/>
      <c r="N164" s="200"/>
      <c r="O164" s="200"/>
      <c r="P164" s="200"/>
      <c r="Q164" s="200"/>
      <c r="R164" s="200"/>
      <c r="S164" s="200"/>
      <c r="T164" s="201"/>
      <c r="AT164" s="202" t="s">
        <v>132</v>
      </c>
      <c r="AU164" s="202" t="s">
        <v>82</v>
      </c>
      <c r="AV164" s="13" t="s">
        <v>82</v>
      </c>
      <c r="AW164" s="13" t="s">
        <v>34</v>
      </c>
      <c r="AX164" s="13" t="s">
        <v>72</v>
      </c>
      <c r="AY164" s="202" t="s">
        <v>121</v>
      </c>
    </row>
    <row r="165" spans="1:65" s="14" customFormat="1" ht="10.199999999999999">
      <c r="B165" s="203"/>
      <c r="C165" s="204"/>
      <c r="D165" s="193" t="s">
        <v>132</v>
      </c>
      <c r="E165" s="205" t="s">
        <v>28</v>
      </c>
      <c r="F165" s="206" t="s">
        <v>134</v>
      </c>
      <c r="G165" s="204"/>
      <c r="H165" s="207">
        <v>434</v>
      </c>
      <c r="I165" s="208"/>
      <c r="J165" s="204"/>
      <c r="K165" s="204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132</v>
      </c>
      <c r="AU165" s="213" t="s">
        <v>82</v>
      </c>
      <c r="AV165" s="14" t="s">
        <v>128</v>
      </c>
      <c r="AW165" s="14" t="s">
        <v>34</v>
      </c>
      <c r="AX165" s="14" t="s">
        <v>80</v>
      </c>
      <c r="AY165" s="213" t="s">
        <v>121</v>
      </c>
    </row>
    <row r="166" spans="1:65" s="2" customFormat="1" ht="37.799999999999997" customHeight="1">
      <c r="A166" s="34"/>
      <c r="B166" s="35"/>
      <c r="C166" s="173" t="s">
        <v>236</v>
      </c>
      <c r="D166" s="173" t="s">
        <v>123</v>
      </c>
      <c r="E166" s="174" t="s">
        <v>237</v>
      </c>
      <c r="F166" s="175" t="s">
        <v>238</v>
      </c>
      <c r="G166" s="176" t="s">
        <v>171</v>
      </c>
      <c r="H166" s="177">
        <v>98</v>
      </c>
      <c r="I166" s="178"/>
      <c r="J166" s="179">
        <f>ROUND(I166*H166,2)</f>
        <v>0</v>
      </c>
      <c r="K166" s="175" t="s">
        <v>127</v>
      </c>
      <c r="L166" s="39"/>
      <c r="M166" s="180" t="s">
        <v>28</v>
      </c>
      <c r="N166" s="181" t="s">
        <v>43</v>
      </c>
      <c r="O166" s="64"/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4" t="s">
        <v>128</v>
      </c>
      <c r="AT166" s="184" t="s">
        <v>123</v>
      </c>
      <c r="AU166" s="184" t="s">
        <v>82</v>
      </c>
      <c r="AY166" s="17" t="s">
        <v>121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7" t="s">
        <v>80</v>
      </c>
      <c r="BK166" s="185">
        <f>ROUND(I166*H166,2)</f>
        <v>0</v>
      </c>
      <c r="BL166" s="17" t="s">
        <v>128</v>
      </c>
      <c r="BM166" s="184" t="s">
        <v>239</v>
      </c>
    </row>
    <row r="167" spans="1:65" s="2" customFormat="1" ht="10.199999999999999">
      <c r="A167" s="34"/>
      <c r="B167" s="35"/>
      <c r="C167" s="36"/>
      <c r="D167" s="186" t="s">
        <v>130</v>
      </c>
      <c r="E167" s="36"/>
      <c r="F167" s="187" t="s">
        <v>240</v>
      </c>
      <c r="G167" s="36"/>
      <c r="H167" s="36"/>
      <c r="I167" s="188"/>
      <c r="J167" s="36"/>
      <c r="K167" s="36"/>
      <c r="L167" s="39"/>
      <c r="M167" s="189"/>
      <c r="N167" s="190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130</v>
      </c>
      <c r="AU167" s="17" t="s">
        <v>82</v>
      </c>
    </row>
    <row r="168" spans="1:65" s="13" customFormat="1" ht="10.199999999999999">
      <c r="B168" s="191"/>
      <c r="C168" s="192"/>
      <c r="D168" s="193" t="s">
        <v>132</v>
      </c>
      <c r="E168" s="194" t="s">
        <v>28</v>
      </c>
      <c r="F168" s="195" t="s">
        <v>241</v>
      </c>
      <c r="G168" s="192"/>
      <c r="H168" s="196">
        <v>98</v>
      </c>
      <c r="I168" s="197"/>
      <c r="J168" s="192"/>
      <c r="K168" s="192"/>
      <c r="L168" s="198"/>
      <c r="M168" s="199"/>
      <c r="N168" s="200"/>
      <c r="O168" s="200"/>
      <c r="P168" s="200"/>
      <c r="Q168" s="200"/>
      <c r="R168" s="200"/>
      <c r="S168" s="200"/>
      <c r="T168" s="201"/>
      <c r="AT168" s="202" t="s">
        <v>132</v>
      </c>
      <c r="AU168" s="202" t="s">
        <v>82</v>
      </c>
      <c r="AV168" s="13" t="s">
        <v>82</v>
      </c>
      <c r="AW168" s="13" t="s">
        <v>34</v>
      </c>
      <c r="AX168" s="13" t="s">
        <v>72</v>
      </c>
      <c r="AY168" s="202" t="s">
        <v>121</v>
      </c>
    </row>
    <row r="169" spans="1:65" s="14" customFormat="1" ht="10.199999999999999">
      <c r="B169" s="203"/>
      <c r="C169" s="204"/>
      <c r="D169" s="193" t="s">
        <v>132</v>
      </c>
      <c r="E169" s="205" t="s">
        <v>28</v>
      </c>
      <c r="F169" s="206" t="s">
        <v>134</v>
      </c>
      <c r="G169" s="204"/>
      <c r="H169" s="207">
        <v>98</v>
      </c>
      <c r="I169" s="208"/>
      <c r="J169" s="204"/>
      <c r="K169" s="204"/>
      <c r="L169" s="209"/>
      <c r="M169" s="210"/>
      <c r="N169" s="211"/>
      <c r="O169" s="211"/>
      <c r="P169" s="211"/>
      <c r="Q169" s="211"/>
      <c r="R169" s="211"/>
      <c r="S169" s="211"/>
      <c r="T169" s="212"/>
      <c r="AT169" s="213" t="s">
        <v>132</v>
      </c>
      <c r="AU169" s="213" t="s">
        <v>82</v>
      </c>
      <c r="AV169" s="14" t="s">
        <v>128</v>
      </c>
      <c r="AW169" s="14" t="s">
        <v>34</v>
      </c>
      <c r="AX169" s="14" t="s">
        <v>80</v>
      </c>
      <c r="AY169" s="213" t="s">
        <v>121</v>
      </c>
    </row>
    <row r="170" spans="1:65" s="2" customFormat="1" ht="16.5" customHeight="1">
      <c r="A170" s="34"/>
      <c r="B170" s="35"/>
      <c r="C170" s="214" t="s">
        <v>242</v>
      </c>
      <c r="D170" s="214" t="s">
        <v>230</v>
      </c>
      <c r="E170" s="215" t="s">
        <v>243</v>
      </c>
      <c r="F170" s="216" t="s">
        <v>244</v>
      </c>
      <c r="G170" s="217" t="s">
        <v>233</v>
      </c>
      <c r="H170" s="218">
        <v>171.5</v>
      </c>
      <c r="I170" s="219"/>
      <c r="J170" s="220">
        <f>ROUND(I170*H170,2)</f>
        <v>0</v>
      </c>
      <c r="K170" s="216" t="s">
        <v>127</v>
      </c>
      <c r="L170" s="221"/>
      <c r="M170" s="222" t="s">
        <v>28</v>
      </c>
      <c r="N170" s="223" t="s">
        <v>43</v>
      </c>
      <c r="O170" s="64"/>
      <c r="P170" s="182">
        <f>O170*H170</f>
        <v>0</v>
      </c>
      <c r="Q170" s="182">
        <v>0</v>
      </c>
      <c r="R170" s="182">
        <f>Q170*H170</f>
        <v>0</v>
      </c>
      <c r="S170" s="182">
        <v>0</v>
      </c>
      <c r="T170" s="18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84" t="s">
        <v>168</v>
      </c>
      <c r="AT170" s="184" t="s">
        <v>230</v>
      </c>
      <c r="AU170" s="184" t="s">
        <v>82</v>
      </c>
      <c r="AY170" s="17" t="s">
        <v>121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7" t="s">
        <v>80</v>
      </c>
      <c r="BK170" s="185">
        <f>ROUND(I170*H170,2)</f>
        <v>0</v>
      </c>
      <c r="BL170" s="17" t="s">
        <v>128</v>
      </c>
      <c r="BM170" s="184" t="s">
        <v>245</v>
      </c>
    </row>
    <row r="171" spans="1:65" s="13" customFormat="1" ht="10.199999999999999">
      <c r="B171" s="191"/>
      <c r="C171" s="192"/>
      <c r="D171" s="193" t="s">
        <v>132</v>
      </c>
      <c r="E171" s="194" t="s">
        <v>28</v>
      </c>
      <c r="F171" s="195" t="s">
        <v>246</v>
      </c>
      <c r="G171" s="192"/>
      <c r="H171" s="196">
        <v>171.5</v>
      </c>
      <c r="I171" s="197"/>
      <c r="J171" s="192"/>
      <c r="K171" s="192"/>
      <c r="L171" s="198"/>
      <c r="M171" s="199"/>
      <c r="N171" s="200"/>
      <c r="O171" s="200"/>
      <c r="P171" s="200"/>
      <c r="Q171" s="200"/>
      <c r="R171" s="200"/>
      <c r="S171" s="200"/>
      <c r="T171" s="201"/>
      <c r="AT171" s="202" t="s">
        <v>132</v>
      </c>
      <c r="AU171" s="202" t="s">
        <v>82</v>
      </c>
      <c r="AV171" s="13" t="s">
        <v>82</v>
      </c>
      <c r="AW171" s="13" t="s">
        <v>34</v>
      </c>
      <c r="AX171" s="13" t="s">
        <v>72</v>
      </c>
      <c r="AY171" s="202" t="s">
        <v>121</v>
      </c>
    </row>
    <row r="172" spans="1:65" s="14" customFormat="1" ht="10.199999999999999">
      <c r="B172" s="203"/>
      <c r="C172" s="204"/>
      <c r="D172" s="193" t="s">
        <v>132</v>
      </c>
      <c r="E172" s="205" t="s">
        <v>28</v>
      </c>
      <c r="F172" s="206" t="s">
        <v>134</v>
      </c>
      <c r="G172" s="204"/>
      <c r="H172" s="207">
        <v>171.5</v>
      </c>
      <c r="I172" s="208"/>
      <c r="J172" s="204"/>
      <c r="K172" s="204"/>
      <c r="L172" s="209"/>
      <c r="M172" s="210"/>
      <c r="N172" s="211"/>
      <c r="O172" s="211"/>
      <c r="P172" s="211"/>
      <c r="Q172" s="211"/>
      <c r="R172" s="211"/>
      <c r="S172" s="211"/>
      <c r="T172" s="212"/>
      <c r="AT172" s="213" t="s">
        <v>132</v>
      </c>
      <c r="AU172" s="213" t="s">
        <v>82</v>
      </c>
      <c r="AV172" s="14" t="s">
        <v>128</v>
      </c>
      <c r="AW172" s="14" t="s">
        <v>34</v>
      </c>
      <c r="AX172" s="14" t="s">
        <v>80</v>
      </c>
      <c r="AY172" s="213" t="s">
        <v>121</v>
      </c>
    </row>
    <row r="173" spans="1:65" s="2" customFormat="1" ht="21.75" customHeight="1">
      <c r="A173" s="34"/>
      <c r="B173" s="35"/>
      <c r="C173" s="173" t="s">
        <v>7</v>
      </c>
      <c r="D173" s="173" t="s">
        <v>123</v>
      </c>
      <c r="E173" s="174" t="s">
        <v>247</v>
      </c>
      <c r="F173" s="175" t="s">
        <v>248</v>
      </c>
      <c r="G173" s="176" t="s">
        <v>126</v>
      </c>
      <c r="H173" s="177">
        <v>253</v>
      </c>
      <c r="I173" s="178"/>
      <c r="J173" s="179">
        <f>ROUND(I173*H173,2)</f>
        <v>0</v>
      </c>
      <c r="K173" s="175" t="s">
        <v>127</v>
      </c>
      <c r="L173" s="39"/>
      <c r="M173" s="180" t="s">
        <v>28</v>
      </c>
      <c r="N173" s="181" t="s">
        <v>43</v>
      </c>
      <c r="O173" s="64"/>
      <c r="P173" s="182">
        <f>O173*H173</f>
        <v>0</v>
      </c>
      <c r="Q173" s="182">
        <v>0</v>
      </c>
      <c r="R173" s="182">
        <f>Q173*H173</f>
        <v>0</v>
      </c>
      <c r="S173" s="182">
        <v>0</v>
      </c>
      <c r="T173" s="18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184" t="s">
        <v>128</v>
      </c>
      <c r="AT173" s="184" t="s">
        <v>123</v>
      </c>
      <c r="AU173" s="184" t="s">
        <v>82</v>
      </c>
      <c r="AY173" s="17" t="s">
        <v>121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7" t="s">
        <v>80</v>
      </c>
      <c r="BK173" s="185">
        <f>ROUND(I173*H173,2)</f>
        <v>0</v>
      </c>
      <c r="BL173" s="17" t="s">
        <v>128</v>
      </c>
      <c r="BM173" s="184" t="s">
        <v>249</v>
      </c>
    </row>
    <row r="174" spans="1:65" s="2" customFormat="1" ht="10.199999999999999">
      <c r="A174" s="34"/>
      <c r="B174" s="35"/>
      <c r="C174" s="36"/>
      <c r="D174" s="186" t="s">
        <v>130</v>
      </c>
      <c r="E174" s="36"/>
      <c r="F174" s="187" t="s">
        <v>250</v>
      </c>
      <c r="G174" s="36"/>
      <c r="H174" s="36"/>
      <c r="I174" s="188"/>
      <c r="J174" s="36"/>
      <c r="K174" s="36"/>
      <c r="L174" s="39"/>
      <c r="M174" s="189"/>
      <c r="N174" s="190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130</v>
      </c>
      <c r="AU174" s="17" t="s">
        <v>82</v>
      </c>
    </row>
    <row r="175" spans="1:65" s="13" customFormat="1" ht="10.199999999999999">
      <c r="B175" s="191"/>
      <c r="C175" s="192"/>
      <c r="D175" s="193" t="s">
        <v>132</v>
      </c>
      <c r="E175" s="194" t="s">
        <v>28</v>
      </c>
      <c r="F175" s="195" t="s">
        <v>251</v>
      </c>
      <c r="G175" s="192"/>
      <c r="H175" s="196">
        <v>253</v>
      </c>
      <c r="I175" s="197"/>
      <c r="J175" s="192"/>
      <c r="K175" s="192"/>
      <c r="L175" s="198"/>
      <c r="M175" s="199"/>
      <c r="N175" s="200"/>
      <c r="O175" s="200"/>
      <c r="P175" s="200"/>
      <c r="Q175" s="200"/>
      <c r="R175" s="200"/>
      <c r="S175" s="200"/>
      <c r="T175" s="201"/>
      <c r="AT175" s="202" t="s">
        <v>132</v>
      </c>
      <c r="AU175" s="202" t="s">
        <v>82</v>
      </c>
      <c r="AV175" s="13" t="s">
        <v>82</v>
      </c>
      <c r="AW175" s="13" t="s">
        <v>34</v>
      </c>
      <c r="AX175" s="13" t="s">
        <v>72</v>
      </c>
      <c r="AY175" s="202" t="s">
        <v>121</v>
      </c>
    </row>
    <row r="176" spans="1:65" s="14" customFormat="1" ht="10.199999999999999">
      <c r="B176" s="203"/>
      <c r="C176" s="204"/>
      <c r="D176" s="193" t="s">
        <v>132</v>
      </c>
      <c r="E176" s="205" t="s">
        <v>28</v>
      </c>
      <c r="F176" s="206" t="s">
        <v>134</v>
      </c>
      <c r="G176" s="204"/>
      <c r="H176" s="207">
        <v>253</v>
      </c>
      <c r="I176" s="208"/>
      <c r="J176" s="204"/>
      <c r="K176" s="204"/>
      <c r="L176" s="209"/>
      <c r="M176" s="210"/>
      <c r="N176" s="211"/>
      <c r="O176" s="211"/>
      <c r="P176" s="211"/>
      <c r="Q176" s="211"/>
      <c r="R176" s="211"/>
      <c r="S176" s="211"/>
      <c r="T176" s="212"/>
      <c r="AT176" s="213" t="s">
        <v>132</v>
      </c>
      <c r="AU176" s="213" t="s">
        <v>82</v>
      </c>
      <c r="AV176" s="14" t="s">
        <v>128</v>
      </c>
      <c r="AW176" s="14" t="s">
        <v>34</v>
      </c>
      <c r="AX176" s="14" t="s">
        <v>80</v>
      </c>
      <c r="AY176" s="213" t="s">
        <v>121</v>
      </c>
    </row>
    <row r="177" spans="1:65" s="12" customFormat="1" ht="22.8" customHeight="1">
      <c r="B177" s="157"/>
      <c r="C177" s="158"/>
      <c r="D177" s="159" t="s">
        <v>71</v>
      </c>
      <c r="E177" s="171" t="s">
        <v>128</v>
      </c>
      <c r="F177" s="171" t="s">
        <v>252</v>
      </c>
      <c r="G177" s="158"/>
      <c r="H177" s="158"/>
      <c r="I177" s="161"/>
      <c r="J177" s="172">
        <f>BK177</f>
        <v>0</v>
      </c>
      <c r="K177" s="158"/>
      <c r="L177" s="163"/>
      <c r="M177" s="164"/>
      <c r="N177" s="165"/>
      <c r="O177" s="165"/>
      <c r="P177" s="166">
        <f>SUM(P178:P185)</f>
        <v>0</v>
      </c>
      <c r="Q177" s="165"/>
      <c r="R177" s="166">
        <f>SUM(R178:R185)</f>
        <v>0</v>
      </c>
      <c r="S177" s="165"/>
      <c r="T177" s="167">
        <f>SUM(T178:T185)</f>
        <v>0</v>
      </c>
      <c r="AR177" s="168" t="s">
        <v>80</v>
      </c>
      <c r="AT177" s="169" t="s">
        <v>71</v>
      </c>
      <c r="AU177" s="169" t="s">
        <v>80</v>
      </c>
      <c r="AY177" s="168" t="s">
        <v>121</v>
      </c>
      <c r="BK177" s="170">
        <f>SUM(BK178:BK185)</f>
        <v>0</v>
      </c>
    </row>
    <row r="178" spans="1:65" s="2" customFormat="1" ht="21.75" customHeight="1">
      <c r="A178" s="34"/>
      <c r="B178" s="35"/>
      <c r="C178" s="173" t="s">
        <v>253</v>
      </c>
      <c r="D178" s="173" t="s">
        <v>123</v>
      </c>
      <c r="E178" s="174" t="s">
        <v>254</v>
      </c>
      <c r="F178" s="175" t="s">
        <v>255</v>
      </c>
      <c r="G178" s="176" t="s">
        <v>171</v>
      </c>
      <c r="H178" s="177">
        <v>25.5</v>
      </c>
      <c r="I178" s="178"/>
      <c r="J178" s="179">
        <f>ROUND(I178*H178,2)</f>
        <v>0</v>
      </c>
      <c r="K178" s="175" t="s">
        <v>127</v>
      </c>
      <c r="L178" s="39"/>
      <c r="M178" s="180" t="s">
        <v>28</v>
      </c>
      <c r="N178" s="181" t="s">
        <v>43</v>
      </c>
      <c r="O178" s="64"/>
      <c r="P178" s="182">
        <f>O178*H178</f>
        <v>0</v>
      </c>
      <c r="Q178" s="182">
        <v>0</v>
      </c>
      <c r="R178" s="182">
        <f>Q178*H178</f>
        <v>0</v>
      </c>
      <c r="S178" s="182">
        <v>0</v>
      </c>
      <c r="T178" s="183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4" t="s">
        <v>128</v>
      </c>
      <c r="AT178" s="184" t="s">
        <v>123</v>
      </c>
      <c r="AU178" s="184" t="s">
        <v>82</v>
      </c>
      <c r="AY178" s="17" t="s">
        <v>121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7" t="s">
        <v>80</v>
      </c>
      <c r="BK178" s="185">
        <f>ROUND(I178*H178,2)</f>
        <v>0</v>
      </c>
      <c r="BL178" s="17" t="s">
        <v>128</v>
      </c>
      <c r="BM178" s="184" t="s">
        <v>256</v>
      </c>
    </row>
    <row r="179" spans="1:65" s="2" customFormat="1" ht="10.199999999999999">
      <c r="A179" s="34"/>
      <c r="B179" s="35"/>
      <c r="C179" s="36"/>
      <c r="D179" s="186" t="s">
        <v>130</v>
      </c>
      <c r="E179" s="36"/>
      <c r="F179" s="187" t="s">
        <v>257</v>
      </c>
      <c r="G179" s="36"/>
      <c r="H179" s="36"/>
      <c r="I179" s="188"/>
      <c r="J179" s="36"/>
      <c r="K179" s="36"/>
      <c r="L179" s="39"/>
      <c r="M179" s="189"/>
      <c r="N179" s="190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130</v>
      </c>
      <c r="AU179" s="17" t="s">
        <v>82</v>
      </c>
    </row>
    <row r="180" spans="1:65" s="13" customFormat="1" ht="10.199999999999999">
      <c r="B180" s="191"/>
      <c r="C180" s="192"/>
      <c r="D180" s="193" t="s">
        <v>132</v>
      </c>
      <c r="E180" s="194" t="s">
        <v>28</v>
      </c>
      <c r="F180" s="195" t="s">
        <v>258</v>
      </c>
      <c r="G180" s="192"/>
      <c r="H180" s="196">
        <v>25.5</v>
      </c>
      <c r="I180" s="197"/>
      <c r="J180" s="192"/>
      <c r="K180" s="192"/>
      <c r="L180" s="198"/>
      <c r="M180" s="199"/>
      <c r="N180" s="200"/>
      <c r="O180" s="200"/>
      <c r="P180" s="200"/>
      <c r="Q180" s="200"/>
      <c r="R180" s="200"/>
      <c r="S180" s="200"/>
      <c r="T180" s="201"/>
      <c r="AT180" s="202" t="s">
        <v>132</v>
      </c>
      <c r="AU180" s="202" t="s">
        <v>82</v>
      </c>
      <c r="AV180" s="13" t="s">
        <v>82</v>
      </c>
      <c r="AW180" s="13" t="s">
        <v>34</v>
      </c>
      <c r="AX180" s="13" t="s">
        <v>72</v>
      </c>
      <c r="AY180" s="202" t="s">
        <v>121</v>
      </c>
    </row>
    <row r="181" spans="1:65" s="14" customFormat="1" ht="10.199999999999999">
      <c r="B181" s="203"/>
      <c r="C181" s="204"/>
      <c r="D181" s="193" t="s">
        <v>132</v>
      </c>
      <c r="E181" s="205" t="s">
        <v>28</v>
      </c>
      <c r="F181" s="206" t="s">
        <v>134</v>
      </c>
      <c r="G181" s="204"/>
      <c r="H181" s="207">
        <v>25.5</v>
      </c>
      <c r="I181" s="208"/>
      <c r="J181" s="204"/>
      <c r="K181" s="204"/>
      <c r="L181" s="209"/>
      <c r="M181" s="210"/>
      <c r="N181" s="211"/>
      <c r="O181" s="211"/>
      <c r="P181" s="211"/>
      <c r="Q181" s="211"/>
      <c r="R181" s="211"/>
      <c r="S181" s="211"/>
      <c r="T181" s="212"/>
      <c r="AT181" s="213" t="s">
        <v>132</v>
      </c>
      <c r="AU181" s="213" t="s">
        <v>82</v>
      </c>
      <c r="AV181" s="14" t="s">
        <v>128</v>
      </c>
      <c r="AW181" s="14" t="s">
        <v>34</v>
      </c>
      <c r="AX181" s="14" t="s">
        <v>80</v>
      </c>
      <c r="AY181" s="213" t="s">
        <v>121</v>
      </c>
    </row>
    <row r="182" spans="1:65" s="2" customFormat="1" ht="21.75" customHeight="1">
      <c r="A182" s="34"/>
      <c r="B182" s="35"/>
      <c r="C182" s="173" t="s">
        <v>259</v>
      </c>
      <c r="D182" s="173" t="s">
        <v>123</v>
      </c>
      <c r="E182" s="174" t="s">
        <v>260</v>
      </c>
      <c r="F182" s="175" t="s">
        <v>261</v>
      </c>
      <c r="G182" s="176" t="s">
        <v>171</v>
      </c>
      <c r="H182" s="177">
        <v>1.5</v>
      </c>
      <c r="I182" s="178"/>
      <c r="J182" s="179">
        <f>ROUND(I182*H182,2)</f>
        <v>0</v>
      </c>
      <c r="K182" s="175" t="s">
        <v>127</v>
      </c>
      <c r="L182" s="39"/>
      <c r="M182" s="180" t="s">
        <v>28</v>
      </c>
      <c r="N182" s="181" t="s">
        <v>43</v>
      </c>
      <c r="O182" s="64"/>
      <c r="P182" s="182">
        <f>O182*H182</f>
        <v>0</v>
      </c>
      <c r="Q182" s="182">
        <v>0</v>
      </c>
      <c r="R182" s="182">
        <f>Q182*H182</f>
        <v>0</v>
      </c>
      <c r="S182" s="182">
        <v>0</v>
      </c>
      <c r="T182" s="183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4" t="s">
        <v>128</v>
      </c>
      <c r="AT182" s="184" t="s">
        <v>123</v>
      </c>
      <c r="AU182" s="184" t="s">
        <v>82</v>
      </c>
      <c r="AY182" s="17" t="s">
        <v>121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17" t="s">
        <v>80</v>
      </c>
      <c r="BK182" s="185">
        <f>ROUND(I182*H182,2)</f>
        <v>0</v>
      </c>
      <c r="BL182" s="17" t="s">
        <v>128</v>
      </c>
      <c r="BM182" s="184" t="s">
        <v>262</v>
      </c>
    </row>
    <row r="183" spans="1:65" s="2" customFormat="1" ht="10.199999999999999">
      <c r="A183" s="34"/>
      <c r="B183" s="35"/>
      <c r="C183" s="36"/>
      <c r="D183" s="186" t="s">
        <v>130</v>
      </c>
      <c r="E183" s="36"/>
      <c r="F183" s="187" t="s">
        <v>263</v>
      </c>
      <c r="G183" s="36"/>
      <c r="H183" s="36"/>
      <c r="I183" s="188"/>
      <c r="J183" s="36"/>
      <c r="K183" s="36"/>
      <c r="L183" s="39"/>
      <c r="M183" s="189"/>
      <c r="N183" s="190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130</v>
      </c>
      <c r="AU183" s="17" t="s">
        <v>82</v>
      </c>
    </row>
    <row r="184" spans="1:65" s="13" customFormat="1" ht="10.199999999999999">
      <c r="B184" s="191"/>
      <c r="C184" s="192"/>
      <c r="D184" s="193" t="s">
        <v>132</v>
      </c>
      <c r="E184" s="194" t="s">
        <v>28</v>
      </c>
      <c r="F184" s="195" t="s">
        <v>264</v>
      </c>
      <c r="G184" s="192"/>
      <c r="H184" s="196">
        <v>1.5</v>
      </c>
      <c r="I184" s="197"/>
      <c r="J184" s="192"/>
      <c r="K184" s="192"/>
      <c r="L184" s="198"/>
      <c r="M184" s="199"/>
      <c r="N184" s="200"/>
      <c r="O184" s="200"/>
      <c r="P184" s="200"/>
      <c r="Q184" s="200"/>
      <c r="R184" s="200"/>
      <c r="S184" s="200"/>
      <c r="T184" s="201"/>
      <c r="AT184" s="202" t="s">
        <v>132</v>
      </c>
      <c r="AU184" s="202" t="s">
        <v>82</v>
      </c>
      <c r="AV184" s="13" t="s">
        <v>82</v>
      </c>
      <c r="AW184" s="13" t="s">
        <v>34</v>
      </c>
      <c r="AX184" s="13" t="s">
        <v>72</v>
      </c>
      <c r="AY184" s="202" t="s">
        <v>121</v>
      </c>
    </row>
    <row r="185" spans="1:65" s="14" customFormat="1" ht="10.199999999999999">
      <c r="B185" s="203"/>
      <c r="C185" s="204"/>
      <c r="D185" s="193" t="s">
        <v>132</v>
      </c>
      <c r="E185" s="205" t="s">
        <v>28</v>
      </c>
      <c r="F185" s="206" t="s">
        <v>134</v>
      </c>
      <c r="G185" s="204"/>
      <c r="H185" s="207">
        <v>1.5</v>
      </c>
      <c r="I185" s="208"/>
      <c r="J185" s="204"/>
      <c r="K185" s="204"/>
      <c r="L185" s="209"/>
      <c r="M185" s="210"/>
      <c r="N185" s="211"/>
      <c r="O185" s="211"/>
      <c r="P185" s="211"/>
      <c r="Q185" s="211"/>
      <c r="R185" s="211"/>
      <c r="S185" s="211"/>
      <c r="T185" s="212"/>
      <c r="AT185" s="213" t="s">
        <v>132</v>
      </c>
      <c r="AU185" s="213" t="s">
        <v>82</v>
      </c>
      <c r="AV185" s="14" t="s">
        <v>128</v>
      </c>
      <c r="AW185" s="14" t="s">
        <v>34</v>
      </c>
      <c r="AX185" s="14" t="s">
        <v>80</v>
      </c>
      <c r="AY185" s="213" t="s">
        <v>121</v>
      </c>
    </row>
    <row r="186" spans="1:65" s="12" customFormat="1" ht="22.8" customHeight="1">
      <c r="B186" s="157"/>
      <c r="C186" s="158"/>
      <c r="D186" s="159" t="s">
        <v>71</v>
      </c>
      <c r="E186" s="171" t="s">
        <v>151</v>
      </c>
      <c r="F186" s="171" t="s">
        <v>265</v>
      </c>
      <c r="G186" s="158"/>
      <c r="H186" s="158"/>
      <c r="I186" s="161"/>
      <c r="J186" s="172">
        <f>BK186</f>
        <v>0</v>
      </c>
      <c r="K186" s="158"/>
      <c r="L186" s="163"/>
      <c r="M186" s="164"/>
      <c r="N186" s="165"/>
      <c r="O186" s="165"/>
      <c r="P186" s="166">
        <f>SUM(P187:P214)</f>
        <v>0</v>
      </c>
      <c r="Q186" s="165"/>
      <c r="R186" s="166">
        <f>SUM(R187:R214)</f>
        <v>0</v>
      </c>
      <c r="S186" s="165"/>
      <c r="T186" s="167">
        <f>SUM(T187:T214)</f>
        <v>0</v>
      </c>
      <c r="AR186" s="168" t="s">
        <v>80</v>
      </c>
      <c r="AT186" s="169" t="s">
        <v>71</v>
      </c>
      <c r="AU186" s="169" t="s">
        <v>80</v>
      </c>
      <c r="AY186" s="168" t="s">
        <v>121</v>
      </c>
      <c r="BK186" s="170">
        <f>SUM(BK187:BK214)</f>
        <v>0</v>
      </c>
    </row>
    <row r="187" spans="1:65" s="2" customFormat="1" ht="21.75" customHeight="1">
      <c r="A187" s="34"/>
      <c r="B187" s="35"/>
      <c r="C187" s="173" t="s">
        <v>266</v>
      </c>
      <c r="D187" s="173" t="s">
        <v>123</v>
      </c>
      <c r="E187" s="174" t="s">
        <v>267</v>
      </c>
      <c r="F187" s="175" t="s">
        <v>268</v>
      </c>
      <c r="G187" s="176" t="s">
        <v>126</v>
      </c>
      <c r="H187" s="177">
        <v>167</v>
      </c>
      <c r="I187" s="178"/>
      <c r="J187" s="179">
        <f>ROUND(I187*H187,2)</f>
        <v>0</v>
      </c>
      <c r="K187" s="175" t="s">
        <v>127</v>
      </c>
      <c r="L187" s="39"/>
      <c r="M187" s="180" t="s">
        <v>28</v>
      </c>
      <c r="N187" s="181" t="s">
        <v>43</v>
      </c>
      <c r="O187" s="64"/>
      <c r="P187" s="182">
        <f>O187*H187</f>
        <v>0</v>
      </c>
      <c r="Q187" s="182">
        <v>0</v>
      </c>
      <c r="R187" s="182">
        <f>Q187*H187</f>
        <v>0</v>
      </c>
      <c r="S187" s="182">
        <v>0</v>
      </c>
      <c r="T187" s="18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4" t="s">
        <v>128</v>
      </c>
      <c r="AT187" s="184" t="s">
        <v>123</v>
      </c>
      <c r="AU187" s="184" t="s">
        <v>82</v>
      </c>
      <c r="AY187" s="17" t="s">
        <v>121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17" t="s">
        <v>80</v>
      </c>
      <c r="BK187" s="185">
        <f>ROUND(I187*H187,2)</f>
        <v>0</v>
      </c>
      <c r="BL187" s="17" t="s">
        <v>128</v>
      </c>
      <c r="BM187" s="184" t="s">
        <v>269</v>
      </c>
    </row>
    <row r="188" spans="1:65" s="2" customFormat="1" ht="10.199999999999999">
      <c r="A188" s="34"/>
      <c r="B188" s="35"/>
      <c r="C188" s="36"/>
      <c r="D188" s="186" t="s">
        <v>130</v>
      </c>
      <c r="E188" s="36"/>
      <c r="F188" s="187" t="s">
        <v>270</v>
      </c>
      <c r="G188" s="36"/>
      <c r="H188" s="36"/>
      <c r="I188" s="188"/>
      <c r="J188" s="36"/>
      <c r="K188" s="36"/>
      <c r="L188" s="39"/>
      <c r="M188" s="189"/>
      <c r="N188" s="190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130</v>
      </c>
      <c r="AU188" s="17" t="s">
        <v>82</v>
      </c>
    </row>
    <row r="189" spans="1:65" s="13" customFormat="1" ht="10.199999999999999">
      <c r="B189" s="191"/>
      <c r="C189" s="192"/>
      <c r="D189" s="193" t="s">
        <v>132</v>
      </c>
      <c r="E189" s="194" t="s">
        <v>28</v>
      </c>
      <c r="F189" s="195" t="s">
        <v>144</v>
      </c>
      <c r="G189" s="192"/>
      <c r="H189" s="196">
        <v>167</v>
      </c>
      <c r="I189" s="197"/>
      <c r="J189" s="192"/>
      <c r="K189" s="192"/>
      <c r="L189" s="198"/>
      <c r="M189" s="199"/>
      <c r="N189" s="200"/>
      <c r="O189" s="200"/>
      <c r="P189" s="200"/>
      <c r="Q189" s="200"/>
      <c r="R189" s="200"/>
      <c r="S189" s="200"/>
      <c r="T189" s="201"/>
      <c r="AT189" s="202" t="s">
        <v>132</v>
      </c>
      <c r="AU189" s="202" t="s">
        <v>82</v>
      </c>
      <c r="AV189" s="13" t="s">
        <v>82</v>
      </c>
      <c r="AW189" s="13" t="s">
        <v>34</v>
      </c>
      <c r="AX189" s="13" t="s">
        <v>72</v>
      </c>
      <c r="AY189" s="202" t="s">
        <v>121</v>
      </c>
    </row>
    <row r="190" spans="1:65" s="14" customFormat="1" ht="10.199999999999999">
      <c r="B190" s="203"/>
      <c r="C190" s="204"/>
      <c r="D190" s="193" t="s">
        <v>132</v>
      </c>
      <c r="E190" s="205" t="s">
        <v>28</v>
      </c>
      <c r="F190" s="206" t="s">
        <v>134</v>
      </c>
      <c r="G190" s="204"/>
      <c r="H190" s="207">
        <v>167</v>
      </c>
      <c r="I190" s="208"/>
      <c r="J190" s="204"/>
      <c r="K190" s="204"/>
      <c r="L190" s="209"/>
      <c r="M190" s="210"/>
      <c r="N190" s="211"/>
      <c r="O190" s="211"/>
      <c r="P190" s="211"/>
      <c r="Q190" s="211"/>
      <c r="R190" s="211"/>
      <c r="S190" s="211"/>
      <c r="T190" s="212"/>
      <c r="AT190" s="213" t="s">
        <v>132</v>
      </c>
      <c r="AU190" s="213" t="s">
        <v>82</v>
      </c>
      <c r="AV190" s="14" t="s">
        <v>128</v>
      </c>
      <c r="AW190" s="14" t="s">
        <v>34</v>
      </c>
      <c r="AX190" s="14" t="s">
        <v>80</v>
      </c>
      <c r="AY190" s="213" t="s">
        <v>121</v>
      </c>
    </row>
    <row r="191" spans="1:65" s="2" customFormat="1" ht="21.75" customHeight="1">
      <c r="A191" s="34"/>
      <c r="B191" s="35"/>
      <c r="C191" s="173" t="s">
        <v>271</v>
      </c>
      <c r="D191" s="173" t="s">
        <v>123</v>
      </c>
      <c r="E191" s="174" t="s">
        <v>272</v>
      </c>
      <c r="F191" s="175" t="s">
        <v>273</v>
      </c>
      <c r="G191" s="176" t="s">
        <v>126</v>
      </c>
      <c r="H191" s="177">
        <v>167</v>
      </c>
      <c r="I191" s="178"/>
      <c r="J191" s="179">
        <f>ROUND(I191*H191,2)</f>
        <v>0</v>
      </c>
      <c r="K191" s="175" t="s">
        <v>127</v>
      </c>
      <c r="L191" s="39"/>
      <c r="M191" s="180" t="s">
        <v>28</v>
      </c>
      <c r="N191" s="181" t="s">
        <v>43</v>
      </c>
      <c r="O191" s="64"/>
      <c r="P191" s="182">
        <f>O191*H191</f>
        <v>0</v>
      </c>
      <c r="Q191" s="182">
        <v>0</v>
      </c>
      <c r="R191" s="182">
        <f>Q191*H191</f>
        <v>0</v>
      </c>
      <c r="S191" s="182">
        <v>0</v>
      </c>
      <c r="T191" s="183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4" t="s">
        <v>128</v>
      </c>
      <c r="AT191" s="184" t="s">
        <v>123</v>
      </c>
      <c r="AU191" s="184" t="s">
        <v>82</v>
      </c>
      <c r="AY191" s="17" t="s">
        <v>121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17" t="s">
        <v>80</v>
      </c>
      <c r="BK191" s="185">
        <f>ROUND(I191*H191,2)</f>
        <v>0</v>
      </c>
      <c r="BL191" s="17" t="s">
        <v>128</v>
      </c>
      <c r="BM191" s="184" t="s">
        <v>274</v>
      </c>
    </row>
    <row r="192" spans="1:65" s="2" customFormat="1" ht="10.199999999999999">
      <c r="A192" s="34"/>
      <c r="B192" s="35"/>
      <c r="C192" s="36"/>
      <c r="D192" s="186" t="s">
        <v>130</v>
      </c>
      <c r="E192" s="36"/>
      <c r="F192" s="187" t="s">
        <v>275</v>
      </c>
      <c r="G192" s="36"/>
      <c r="H192" s="36"/>
      <c r="I192" s="188"/>
      <c r="J192" s="36"/>
      <c r="K192" s="36"/>
      <c r="L192" s="39"/>
      <c r="M192" s="189"/>
      <c r="N192" s="190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130</v>
      </c>
      <c r="AU192" s="17" t="s">
        <v>82</v>
      </c>
    </row>
    <row r="193" spans="1:65" s="13" customFormat="1" ht="10.199999999999999">
      <c r="B193" s="191"/>
      <c r="C193" s="192"/>
      <c r="D193" s="193" t="s">
        <v>132</v>
      </c>
      <c r="E193" s="194" t="s">
        <v>28</v>
      </c>
      <c r="F193" s="195" t="s">
        <v>144</v>
      </c>
      <c r="G193" s="192"/>
      <c r="H193" s="196">
        <v>167</v>
      </c>
      <c r="I193" s="197"/>
      <c r="J193" s="192"/>
      <c r="K193" s="192"/>
      <c r="L193" s="198"/>
      <c r="M193" s="199"/>
      <c r="N193" s="200"/>
      <c r="O193" s="200"/>
      <c r="P193" s="200"/>
      <c r="Q193" s="200"/>
      <c r="R193" s="200"/>
      <c r="S193" s="200"/>
      <c r="T193" s="201"/>
      <c r="AT193" s="202" t="s">
        <v>132</v>
      </c>
      <c r="AU193" s="202" t="s">
        <v>82</v>
      </c>
      <c r="AV193" s="13" t="s">
        <v>82</v>
      </c>
      <c r="AW193" s="13" t="s">
        <v>34</v>
      </c>
      <c r="AX193" s="13" t="s">
        <v>72</v>
      </c>
      <c r="AY193" s="202" t="s">
        <v>121</v>
      </c>
    </row>
    <row r="194" spans="1:65" s="14" customFormat="1" ht="10.199999999999999">
      <c r="B194" s="203"/>
      <c r="C194" s="204"/>
      <c r="D194" s="193" t="s">
        <v>132</v>
      </c>
      <c r="E194" s="205" t="s">
        <v>28</v>
      </c>
      <c r="F194" s="206" t="s">
        <v>134</v>
      </c>
      <c r="G194" s="204"/>
      <c r="H194" s="207">
        <v>167</v>
      </c>
      <c r="I194" s="208"/>
      <c r="J194" s="204"/>
      <c r="K194" s="204"/>
      <c r="L194" s="209"/>
      <c r="M194" s="210"/>
      <c r="N194" s="211"/>
      <c r="O194" s="211"/>
      <c r="P194" s="211"/>
      <c r="Q194" s="211"/>
      <c r="R194" s="211"/>
      <c r="S194" s="211"/>
      <c r="T194" s="212"/>
      <c r="AT194" s="213" t="s">
        <v>132</v>
      </c>
      <c r="AU194" s="213" t="s">
        <v>82</v>
      </c>
      <c r="AV194" s="14" t="s">
        <v>128</v>
      </c>
      <c r="AW194" s="14" t="s">
        <v>34</v>
      </c>
      <c r="AX194" s="14" t="s">
        <v>80</v>
      </c>
      <c r="AY194" s="213" t="s">
        <v>121</v>
      </c>
    </row>
    <row r="195" spans="1:65" s="2" customFormat="1" ht="24.15" customHeight="1">
      <c r="A195" s="34"/>
      <c r="B195" s="35"/>
      <c r="C195" s="173" t="s">
        <v>276</v>
      </c>
      <c r="D195" s="173" t="s">
        <v>123</v>
      </c>
      <c r="E195" s="174" t="s">
        <v>277</v>
      </c>
      <c r="F195" s="175" t="s">
        <v>278</v>
      </c>
      <c r="G195" s="176" t="s">
        <v>126</v>
      </c>
      <c r="H195" s="177">
        <v>15</v>
      </c>
      <c r="I195" s="178"/>
      <c r="J195" s="179">
        <f>ROUND(I195*H195,2)</f>
        <v>0</v>
      </c>
      <c r="K195" s="175" t="s">
        <v>127</v>
      </c>
      <c r="L195" s="39"/>
      <c r="M195" s="180" t="s">
        <v>28</v>
      </c>
      <c r="N195" s="181" t="s">
        <v>43</v>
      </c>
      <c r="O195" s="64"/>
      <c r="P195" s="182">
        <f>O195*H195</f>
        <v>0</v>
      </c>
      <c r="Q195" s="182">
        <v>0</v>
      </c>
      <c r="R195" s="182">
        <f>Q195*H195</f>
        <v>0</v>
      </c>
      <c r="S195" s="182">
        <v>0</v>
      </c>
      <c r="T195" s="183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4" t="s">
        <v>128</v>
      </c>
      <c r="AT195" s="184" t="s">
        <v>123</v>
      </c>
      <c r="AU195" s="184" t="s">
        <v>82</v>
      </c>
      <c r="AY195" s="17" t="s">
        <v>121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17" t="s">
        <v>80</v>
      </c>
      <c r="BK195" s="185">
        <f>ROUND(I195*H195,2)</f>
        <v>0</v>
      </c>
      <c r="BL195" s="17" t="s">
        <v>128</v>
      </c>
      <c r="BM195" s="184" t="s">
        <v>279</v>
      </c>
    </row>
    <row r="196" spans="1:65" s="2" customFormat="1" ht="10.199999999999999">
      <c r="A196" s="34"/>
      <c r="B196" s="35"/>
      <c r="C196" s="36"/>
      <c r="D196" s="186" t="s">
        <v>130</v>
      </c>
      <c r="E196" s="36"/>
      <c r="F196" s="187" t="s">
        <v>280</v>
      </c>
      <c r="G196" s="36"/>
      <c r="H196" s="36"/>
      <c r="I196" s="188"/>
      <c r="J196" s="36"/>
      <c r="K196" s="36"/>
      <c r="L196" s="39"/>
      <c r="M196" s="189"/>
      <c r="N196" s="190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130</v>
      </c>
      <c r="AU196" s="17" t="s">
        <v>82</v>
      </c>
    </row>
    <row r="197" spans="1:65" s="13" customFormat="1" ht="10.199999999999999">
      <c r="B197" s="191"/>
      <c r="C197" s="192"/>
      <c r="D197" s="193" t="s">
        <v>132</v>
      </c>
      <c r="E197" s="194" t="s">
        <v>28</v>
      </c>
      <c r="F197" s="195" t="s">
        <v>8</v>
      </c>
      <c r="G197" s="192"/>
      <c r="H197" s="196">
        <v>15</v>
      </c>
      <c r="I197" s="197"/>
      <c r="J197" s="192"/>
      <c r="K197" s="192"/>
      <c r="L197" s="198"/>
      <c r="M197" s="199"/>
      <c r="N197" s="200"/>
      <c r="O197" s="200"/>
      <c r="P197" s="200"/>
      <c r="Q197" s="200"/>
      <c r="R197" s="200"/>
      <c r="S197" s="200"/>
      <c r="T197" s="201"/>
      <c r="AT197" s="202" t="s">
        <v>132</v>
      </c>
      <c r="AU197" s="202" t="s">
        <v>82</v>
      </c>
      <c r="AV197" s="13" t="s">
        <v>82</v>
      </c>
      <c r="AW197" s="13" t="s">
        <v>34</v>
      </c>
      <c r="AX197" s="13" t="s">
        <v>72</v>
      </c>
      <c r="AY197" s="202" t="s">
        <v>121</v>
      </c>
    </row>
    <row r="198" spans="1:65" s="14" customFormat="1" ht="10.199999999999999">
      <c r="B198" s="203"/>
      <c r="C198" s="204"/>
      <c r="D198" s="193" t="s">
        <v>132</v>
      </c>
      <c r="E198" s="205" t="s">
        <v>28</v>
      </c>
      <c r="F198" s="206" t="s">
        <v>134</v>
      </c>
      <c r="G198" s="204"/>
      <c r="H198" s="207">
        <v>15</v>
      </c>
      <c r="I198" s="208"/>
      <c r="J198" s="204"/>
      <c r="K198" s="204"/>
      <c r="L198" s="209"/>
      <c r="M198" s="210"/>
      <c r="N198" s="211"/>
      <c r="O198" s="211"/>
      <c r="P198" s="211"/>
      <c r="Q198" s="211"/>
      <c r="R198" s="211"/>
      <c r="S198" s="211"/>
      <c r="T198" s="212"/>
      <c r="AT198" s="213" t="s">
        <v>132</v>
      </c>
      <c r="AU198" s="213" t="s">
        <v>82</v>
      </c>
      <c r="AV198" s="14" t="s">
        <v>128</v>
      </c>
      <c r="AW198" s="14" t="s">
        <v>34</v>
      </c>
      <c r="AX198" s="14" t="s">
        <v>80</v>
      </c>
      <c r="AY198" s="213" t="s">
        <v>121</v>
      </c>
    </row>
    <row r="199" spans="1:65" s="2" customFormat="1" ht="24.15" customHeight="1">
      <c r="A199" s="34"/>
      <c r="B199" s="35"/>
      <c r="C199" s="173" t="s">
        <v>281</v>
      </c>
      <c r="D199" s="173" t="s">
        <v>123</v>
      </c>
      <c r="E199" s="174" t="s">
        <v>282</v>
      </c>
      <c r="F199" s="175" t="s">
        <v>283</v>
      </c>
      <c r="G199" s="176" t="s">
        <v>126</v>
      </c>
      <c r="H199" s="177">
        <v>152</v>
      </c>
      <c r="I199" s="178"/>
      <c r="J199" s="179">
        <f>ROUND(I199*H199,2)</f>
        <v>0</v>
      </c>
      <c r="K199" s="175" t="s">
        <v>127</v>
      </c>
      <c r="L199" s="39"/>
      <c r="M199" s="180" t="s">
        <v>28</v>
      </c>
      <c r="N199" s="181" t="s">
        <v>43</v>
      </c>
      <c r="O199" s="64"/>
      <c r="P199" s="182">
        <f>O199*H199</f>
        <v>0</v>
      </c>
      <c r="Q199" s="182">
        <v>0</v>
      </c>
      <c r="R199" s="182">
        <f>Q199*H199</f>
        <v>0</v>
      </c>
      <c r="S199" s="182">
        <v>0</v>
      </c>
      <c r="T199" s="18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184" t="s">
        <v>128</v>
      </c>
      <c r="AT199" s="184" t="s">
        <v>123</v>
      </c>
      <c r="AU199" s="184" t="s">
        <v>82</v>
      </c>
      <c r="AY199" s="17" t="s">
        <v>121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7" t="s">
        <v>80</v>
      </c>
      <c r="BK199" s="185">
        <f>ROUND(I199*H199,2)</f>
        <v>0</v>
      </c>
      <c r="BL199" s="17" t="s">
        <v>128</v>
      </c>
      <c r="BM199" s="184" t="s">
        <v>284</v>
      </c>
    </row>
    <row r="200" spans="1:65" s="2" customFormat="1" ht="10.199999999999999">
      <c r="A200" s="34"/>
      <c r="B200" s="35"/>
      <c r="C200" s="36"/>
      <c r="D200" s="186" t="s">
        <v>130</v>
      </c>
      <c r="E200" s="36"/>
      <c r="F200" s="187" t="s">
        <v>285</v>
      </c>
      <c r="G200" s="36"/>
      <c r="H200" s="36"/>
      <c r="I200" s="188"/>
      <c r="J200" s="36"/>
      <c r="K200" s="36"/>
      <c r="L200" s="39"/>
      <c r="M200" s="189"/>
      <c r="N200" s="190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130</v>
      </c>
      <c r="AU200" s="17" t="s">
        <v>82</v>
      </c>
    </row>
    <row r="201" spans="1:65" s="13" customFormat="1" ht="10.199999999999999">
      <c r="B201" s="191"/>
      <c r="C201" s="192"/>
      <c r="D201" s="193" t="s">
        <v>132</v>
      </c>
      <c r="E201" s="194" t="s">
        <v>28</v>
      </c>
      <c r="F201" s="195" t="s">
        <v>133</v>
      </c>
      <c r="G201" s="192"/>
      <c r="H201" s="196">
        <v>152</v>
      </c>
      <c r="I201" s="197"/>
      <c r="J201" s="192"/>
      <c r="K201" s="192"/>
      <c r="L201" s="198"/>
      <c r="M201" s="199"/>
      <c r="N201" s="200"/>
      <c r="O201" s="200"/>
      <c r="P201" s="200"/>
      <c r="Q201" s="200"/>
      <c r="R201" s="200"/>
      <c r="S201" s="200"/>
      <c r="T201" s="201"/>
      <c r="AT201" s="202" t="s">
        <v>132</v>
      </c>
      <c r="AU201" s="202" t="s">
        <v>82</v>
      </c>
      <c r="AV201" s="13" t="s">
        <v>82</v>
      </c>
      <c r="AW201" s="13" t="s">
        <v>34</v>
      </c>
      <c r="AX201" s="13" t="s">
        <v>72</v>
      </c>
      <c r="AY201" s="202" t="s">
        <v>121</v>
      </c>
    </row>
    <row r="202" spans="1:65" s="14" customFormat="1" ht="10.199999999999999">
      <c r="B202" s="203"/>
      <c r="C202" s="204"/>
      <c r="D202" s="193" t="s">
        <v>132</v>
      </c>
      <c r="E202" s="205" t="s">
        <v>28</v>
      </c>
      <c r="F202" s="206" t="s">
        <v>134</v>
      </c>
      <c r="G202" s="204"/>
      <c r="H202" s="207">
        <v>152</v>
      </c>
      <c r="I202" s="208"/>
      <c r="J202" s="204"/>
      <c r="K202" s="204"/>
      <c r="L202" s="209"/>
      <c r="M202" s="210"/>
      <c r="N202" s="211"/>
      <c r="O202" s="211"/>
      <c r="P202" s="211"/>
      <c r="Q202" s="211"/>
      <c r="R202" s="211"/>
      <c r="S202" s="211"/>
      <c r="T202" s="212"/>
      <c r="AT202" s="213" t="s">
        <v>132</v>
      </c>
      <c r="AU202" s="213" t="s">
        <v>82</v>
      </c>
      <c r="AV202" s="14" t="s">
        <v>128</v>
      </c>
      <c r="AW202" s="14" t="s">
        <v>34</v>
      </c>
      <c r="AX202" s="14" t="s">
        <v>80</v>
      </c>
      <c r="AY202" s="213" t="s">
        <v>121</v>
      </c>
    </row>
    <row r="203" spans="1:65" s="2" customFormat="1" ht="16.5" customHeight="1">
      <c r="A203" s="34"/>
      <c r="B203" s="35"/>
      <c r="C203" s="173" t="s">
        <v>286</v>
      </c>
      <c r="D203" s="173" t="s">
        <v>123</v>
      </c>
      <c r="E203" s="174" t="s">
        <v>287</v>
      </c>
      <c r="F203" s="175" t="s">
        <v>288</v>
      </c>
      <c r="G203" s="176" t="s">
        <v>126</v>
      </c>
      <c r="H203" s="177">
        <v>152</v>
      </c>
      <c r="I203" s="178"/>
      <c r="J203" s="179">
        <f>ROUND(I203*H203,2)</f>
        <v>0</v>
      </c>
      <c r="K203" s="175" t="s">
        <v>127</v>
      </c>
      <c r="L203" s="39"/>
      <c r="M203" s="180" t="s">
        <v>28</v>
      </c>
      <c r="N203" s="181" t="s">
        <v>43</v>
      </c>
      <c r="O203" s="64"/>
      <c r="P203" s="182">
        <f>O203*H203</f>
        <v>0</v>
      </c>
      <c r="Q203" s="182">
        <v>0</v>
      </c>
      <c r="R203" s="182">
        <f>Q203*H203</f>
        <v>0</v>
      </c>
      <c r="S203" s="182">
        <v>0</v>
      </c>
      <c r="T203" s="183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4" t="s">
        <v>128</v>
      </c>
      <c r="AT203" s="184" t="s">
        <v>123</v>
      </c>
      <c r="AU203" s="184" t="s">
        <v>82</v>
      </c>
      <c r="AY203" s="17" t="s">
        <v>121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17" t="s">
        <v>80</v>
      </c>
      <c r="BK203" s="185">
        <f>ROUND(I203*H203,2)</f>
        <v>0</v>
      </c>
      <c r="BL203" s="17" t="s">
        <v>128</v>
      </c>
      <c r="BM203" s="184" t="s">
        <v>289</v>
      </c>
    </row>
    <row r="204" spans="1:65" s="2" customFormat="1" ht="10.199999999999999">
      <c r="A204" s="34"/>
      <c r="B204" s="35"/>
      <c r="C204" s="36"/>
      <c r="D204" s="186" t="s">
        <v>130</v>
      </c>
      <c r="E204" s="36"/>
      <c r="F204" s="187" t="s">
        <v>290</v>
      </c>
      <c r="G204" s="36"/>
      <c r="H204" s="36"/>
      <c r="I204" s="188"/>
      <c r="J204" s="36"/>
      <c r="K204" s="36"/>
      <c r="L204" s="39"/>
      <c r="M204" s="189"/>
      <c r="N204" s="190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130</v>
      </c>
      <c r="AU204" s="17" t="s">
        <v>82</v>
      </c>
    </row>
    <row r="205" spans="1:65" s="13" customFormat="1" ht="10.199999999999999">
      <c r="B205" s="191"/>
      <c r="C205" s="192"/>
      <c r="D205" s="193" t="s">
        <v>132</v>
      </c>
      <c r="E205" s="194" t="s">
        <v>28</v>
      </c>
      <c r="F205" s="195" t="s">
        <v>133</v>
      </c>
      <c r="G205" s="192"/>
      <c r="H205" s="196">
        <v>152</v>
      </c>
      <c r="I205" s="197"/>
      <c r="J205" s="192"/>
      <c r="K205" s="192"/>
      <c r="L205" s="198"/>
      <c r="M205" s="199"/>
      <c r="N205" s="200"/>
      <c r="O205" s="200"/>
      <c r="P205" s="200"/>
      <c r="Q205" s="200"/>
      <c r="R205" s="200"/>
      <c r="S205" s="200"/>
      <c r="T205" s="201"/>
      <c r="AT205" s="202" t="s">
        <v>132</v>
      </c>
      <c r="AU205" s="202" t="s">
        <v>82</v>
      </c>
      <c r="AV205" s="13" t="s">
        <v>82</v>
      </c>
      <c r="AW205" s="13" t="s">
        <v>34</v>
      </c>
      <c r="AX205" s="13" t="s">
        <v>72</v>
      </c>
      <c r="AY205" s="202" t="s">
        <v>121</v>
      </c>
    </row>
    <row r="206" spans="1:65" s="14" customFormat="1" ht="10.199999999999999">
      <c r="B206" s="203"/>
      <c r="C206" s="204"/>
      <c r="D206" s="193" t="s">
        <v>132</v>
      </c>
      <c r="E206" s="205" t="s">
        <v>28</v>
      </c>
      <c r="F206" s="206" t="s">
        <v>134</v>
      </c>
      <c r="G206" s="204"/>
      <c r="H206" s="207">
        <v>152</v>
      </c>
      <c r="I206" s="208"/>
      <c r="J206" s="204"/>
      <c r="K206" s="204"/>
      <c r="L206" s="209"/>
      <c r="M206" s="210"/>
      <c r="N206" s="211"/>
      <c r="O206" s="211"/>
      <c r="P206" s="211"/>
      <c r="Q206" s="211"/>
      <c r="R206" s="211"/>
      <c r="S206" s="211"/>
      <c r="T206" s="212"/>
      <c r="AT206" s="213" t="s">
        <v>132</v>
      </c>
      <c r="AU206" s="213" t="s">
        <v>82</v>
      </c>
      <c r="AV206" s="14" t="s">
        <v>128</v>
      </c>
      <c r="AW206" s="14" t="s">
        <v>34</v>
      </c>
      <c r="AX206" s="14" t="s">
        <v>80</v>
      </c>
      <c r="AY206" s="213" t="s">
        <v>121</v>
      </c>
    </row>
    <row r="207" spans="1:65" s="2" customFormat="1" ht="16.5" customHeight="1">
      <c r="A207" s="34"/>
      <c r="B207" s="35"/>
      <c r="C207" s="173" t="s">
        <v>291</v>
      </c>
      <c r="D207" s="173" t="s">
        <v>123</v>
      </c>
      <c r="E207" s="174" t="s">
        <v>292</v>
      </c>
      <c r="F207" s="175" t="s">
        <v>293</v>
      </c>
      <c r="G207" s="176" t="s">
        <v>126</v>
      </c>
      <c r="H207" s="177">
        <v>152</v>
      </c>
      <c r="I207" s="178"/>
      <c r="J207" s="179">
        <f>ROUND(I207*H207,2)</f>
        <v>0</v>
      </c>
      <c r="K207" s="175" t="s">
        <v>127</v>
      </c>
      <c r="L207" s="39"/>
      <c r="M207" s="180" t="s">
        <v>28</v>
      </c>
      <c r="N207" s="181" t="s">
        <v>43</v>
      </c>
      <c r="O207" s="64"/>
      <c r="P207" s="182">
        <f>O207*H207</f>
        <v>0</v>
      </c>
      <c r="Q207" s="182">
        <v>0</v>
      </c>
      <c r="R207" s="182">
        <f>Q207*H207</f>
        <v>0</v>
      </c>
      <c r="S207" s="182">
        <v>0</v>
      </c>
      <c r="T207" s="183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184" t="s">
        <v>128</v>
      </c>
      <c r="AT207" s="184" t="s">
        <v>123</v>
      </c>
      <c r="AU207" s="184" t="s">
        <v>82</v>
      </c>
      <c r="AY207" s="17" t="s">
        <v>121</v>
      </c>
      <c r="BE207" s="185">
        <f>IF(N207="základní",J207,0)</f>
        <v>0</v>
      </c>
      <c r="BF207" s="185">
        <f>IF(N207="snížená",J207,0)</f>
        <v>0</v>
      </c>
      <c r="BG207" s="185">
        <f>IF(N207="zákl. přenesená",J207,0)</f>
        <v>0</v>
      </c>
      <c r="BH207" s="185">
        <f>IF(N207="sníž. přenesená",J207,0)</f>
        <v>0</v>
      </c>
      <c r="BI207" s="185">
        <f>IF(N207="nulová",J207,0)</f>
        <v>0</v>
      </c>
      <c r="BJ207" s="17" t="s">
        <v>80</v>
      </c>
      <c r="BK207" s="185">
        <f>ROUND(I207*H207,2)</f>
        <v>0</v>
      </c>
      <c r="BL207" s="17" t="s">
        <v>128</v>
      </c>
      <c r="BM207" s="184" t="s">
        <v>294</v>
      </c>
    </row>
    <row r="208" spans="1:65" s="2" customFormat="1" ht="10.199999999999999">
      <c r="A208" s="34"/>
      <c r="B208" s="35"/>
      <c r="C208" s="36"/>
      <c r="D208" s="186" t="s">
        <v>130</v>
      </c>
      <c r="E208" s="36"/>
      <c r="F208" s="187" t="s">
        <v>295</v>
      </c>
      <c r="G208" s="36"/>
      <c r="H208" s="36"/>
      <c r="I208" s="188"/>
      <c r="J208" s="36"/>
      <c r="K208" s="36"/>
      <c r="L208" s="39"/>
      <c r="M208" s="189"/>
      <c r="N208" s="190"/>
      <c r="O208" s="64"/>
      <c r="P208" s="64"/>
      <c r="Q208" s="64"/>
      <c r="R208" s="64"/>
      <c r="S208" s="64"/>
      <c r="T208" s="65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130</v>
      </c>
      <c r="AU208" s="17" t="s">
        <v>82</v>
      </c>
    </row>
    <row r="209" spans="1:65" s="13" customFormat="1" ht="10.199999999999999">
      <c r="B209" s="191"/>
      <c r="C209" s="192"/>
      <c r="D209" s="193" t="s">
        <v>132</v>
      </c>
      <c r="E209" s="194" t="s">
        <v>28</v>
      </c>
      <c r="F209" s="195" t="s">
        <v>133</v>
      </c>
      <c r="G209" s="192"/>
      <c r="H209" s="196">
        <v>152</v>
      </c>
      <c r="I209" s="197"/>
      <c r="J209" s="192"/>
      <c r="K209" s="192"/>
      <c r="L209" s="198"/>
      <c r="M209" s="199"/>
      <c r="N209" s="200"/>
      <c r="O209" s="200"/>
      <c r="P209" s="200"/>
      <c r="Q209" s="200"/>
      <c r="R209" s="200"/>
      <c r="S209" s="200"/>
      <c r="T209" s="201"/>
      <c r="AT209" s="202" t="s">
        <v>132</v>
      </c>
      <c r="AU209" s="202" t="s">
        <v>82</v>
      </c>
      <c r="AV209" s="13" t="s">
        <v>82</v>
      </c>
      <c r="AW209" s="13" t="s">
        <v>34</v>
      </c>
      <c r="AX209" s="13" t="s">
        <v>72</v>
      </c>
      <c r="AY209" s="202" t="s">
        <v>121</v>
      </c>
    </row>
    <row r="210" spans="1:65" s="14" customFormat="1" ht="10.199999999999999">
      <c r="B210" s="203"/>
      <c r="C210" s="204"/>
      <c r="D210" s="193" t="s">
        <v>132</v>
      </c>
      <c r="E210" s="205" t="s">
        <v>28</v>
      </c>
      <c r="F210" s="206" t="s">
        <v>134</v>
      </c>
      <c r="G210" s="204"/>
      <c r="H210" s="207">
        <v>152</v>
      </c>
      <c r="I210" s="208"/>
      <c r="J210" s="204"/>
      <c r="K210" s="204"/>
      <c r="L210" s="209"/>
      <c r="M210" s="210"/>
      <c r="N210" s="211"/>
      <c r="O210" s="211"/>
      <c r="P210" s="211"/>
      <c r="Q210" s="211"/>
      <c r="R210" s="211"/>
      <c r="S210" s="211"/>
      <c r="T210" s="212"/>
      <c r="AT210" s="213" t="s">
        <v>132</v>
      </c>
      <c r="AU210" s="213" t="s">
        <v>82</v>
      </c>
      <c r="AV210" s="14" t="s">
        <v>128</v>
      </c>
      <c r="AW210" s="14" t="s">
        <v>34</v>
      </c>
      <c r="AX210" s="14" t="s">
        <v>80</v>
      </c>
      <c r="AY210" s="213" t="s">
        <v>121</v>
      </c>
    </row>
    <row r="211" spans="1:65" s="2" customFormat="1" ht="24.15" customHeight="1">
      <c r="A211" s="34"/>
      <c r="B211" s="35"/>
      <c r="C211" s="173" t="s">
        <v>296</v>
      </c>
      <c r="D211" s="173" t="s">
        <v>123</v>
      </c>
      <c r="E211" s="174" t="s">
        <v>297</v>
      </c>
      <c r="F211" s="175" t="s">
        <v>298</v>
      </c>
      <c r="G211" s="176" t="s">
        <v>126</v>
      </c>
      <c r="H211" s="177">
        <v>152</v>
      </c>
      <c r="I211" s="178"/>
      <c r="J211" s="179">
        <f>ROUND(I211*H211,2)</f>
        <v>0</v>
      </c>
      <c r="K211" s="175" t="s">
        <v>127</v>
      </c>
      <c r="L211" s="39"/>
      <c r="M211" s="180" t="s">
        <v>28</v>
      </c>
      <c r="N211" s="181" t="s">
        <v>43</v>
      </c>
      <c r="O211" s="64"/>
      <c r="P211" s="182">
        <f>O211*H211</f>
        <v>0</v>
      </c>
      <c r="Q211" s="182">
        <v>0</v>
      </c>
      <c r="R211" s="182">
        <f>Q211*H211</f>
        <v>0</v>
      </c>
      <c r="S211" s="182">
        <v>0</v>
      </c>
      <c r="T211" s="183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4" t="s">
        <v>128</v>
      </c>
      <c r="AT211" s="184" t="s">
        <v>123</v>
      </c>
      <c r="AU211" s="184" t="s">
        <v>82</v>
      </c>
      <c r="AY211" s="17" t="s">
        <v>121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17" t="s">
        <v>80</v>
      </c>
      <c r="BK211" s="185">
        <f>ROUND(I211*H211,2)</f>
        <v>0</v>
      </c>
      <c r="BL211" s="17" t="s">
        <v>128</v>
      </c>
      <c r="BM211" s="184" t="s">
        <v>299</v>
      </c>
    </row>
    <row r="212" spans="1:65" s="2" customFormat="1" ht="10.199999999999999">
      <c r="A212" s="34"/>
      <c r="B212" s="35"/>
      <c r="C212" s="36"/>
      <c r="D212" s="186" t="s">
        <v>130</v>
      </c>
      <c r="E212" s="36"/>
      <c r="F212" s="187" t="s">
        <v>300</v>
      </c>
      <c r="G212" s="36"/>
      <c r="H212" s="36"/>
      <c r="I212" s="188"/>
      <c r="J212" s="36"/>
      <c r="K212" s="36"/>
      <c r="L212" s="39"/>
      <c r="M212" s="189"/>
      <c r="N212" s="190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130</v>
      </c>
      <c r="AU212" s="17" t="s">
        <v>82</v>
      </c>
    </row>
    <row r="213" spans="1:65" s="13" customFormat="1" ht="10.199999999999999">
      <c r="B213" s="191"/>
      <c r="C213" s="192"/>
      <c r="D213" s="193" t="s">
        <v>132</v>
      </c>
      <c r="E213" s="194" t="s">
        <v>28</v>
      </c>
      <c r="F213" s="195" t="s">
        <v>133</v>
      </c>
      <c r="G213" s="192"/>
      <c r="H213" s="196">
        <v>152</v>
      </c>
      <c r="I213" s="197"/>
      <c r="J213" s="192"/>
      <c r="K213" s="192"/>
      <c r="L213" s="198"/>
      <c r="M213" s="199"/>
      <c r="N213" s="200"/>
      <c r="O213" s="200"/>
      <c r="P213" s="200"/>
      <c r="Q213" s="200"/>
      <c r="R213" s="200"/>
      <c r="S213" s="200"/>
      <c r="T213" s="201"/>
      <c r="AT213" s="202" t="s">
        <v>132</v>
      </c>
      <c r="AU213" s="202" t="s">
        <v>82</v>
      </c>
      <c r="AV213" s="13" t="s">
        <v>82</v>
      </c>
      <c r="AW213" s="13" t="s">
        <v>34</v>
      </c>
      <c r="AX213" s="13" t="s">
        <v>72</v>
      </c>
      <c r="AY213" s="202" t="s">
        <v>121</v>
      </c>
    </row>
    <row r="214" spans="1:65" s="14" customFormat="1" ht="10.199999999999999">
      <c r="B214" s="203"/>
      <c r="C214" s="204"/>
      <c r="D214" s="193" t="s">
        <v>132</v>
      </c>
      <c r="E214" s="205" t="s">
        <v>28</v>
      </c>
      <c r="F214" s="206" t="s">
        <v>134</v>
      </c>
      <c r="G214" s="204"/>
      <c r="H214" s="207">
        <v>152</v>
      </c>
      <c r="I214" s="208"/>
      <c r="J214" s="204"/>
      <c r="K214" s="204"/>
      <c r="L214" s="209"/>
      <c r="M214" s="210"/>
      <c r="N214" s="211"/>
      <c r="O214" s="211"/>
      <c r="P214" s="211"/>
      <c r="Q214" s="211"/>
      <c r="R214" s="211"/>
      <c r="S214" s="211"/>
      <c r="T214" s="212"/>
      <c r="AT214" s="213" t="s">
        <v>132</v>
      </c>
      <c r="AU214" s="213" t="s">
        <v>82</v>
      </c>
      <c r="AV214" s="14" t="s">
        <v>128</v>
      </c>
      <c r="AW214" s="14" t="s">
        <v>34</v>
      </c>
      <c r="AX214" s="14" t="s">
        <v>80</v>
      </c>
      <c r="AY214" s="213" t="s">
        <v>121</v>
      </c>
    </row>
    <row r="215" spans="1:65" s="12" customFormat="1" ht="22.8" customHeight="1">
      <c r="B215" s="157"/>
      <c r="C215" s="158"/>
      <c r="D215" s="159" t="s">
        <v>71</v>
      </c>
      <c r="E215" s="171" t="s">
        <v>168</v>
      </c>
      <c r="F215" s="171" t="s">
        <v>301</v>
      </c>
      <c r="G215" s="158"/>
      <c r="H215" s="158"/>
      <c r="I215" s="161"/>
      <c r="J215" s="172">
        <f>BK215</f>
        <v>0</v>
      </c>
      <c r="K215" s="158"/>
      <c r="L215" s="163"/>
      <c r="M215" s="164"/>
      <c r="N215" s="165"/>
      <c r="O215" s="165"/>
      <c r="P215" s="166">
        <f>SUM(P216:P350)</f>
        <v>0</v>
      </c>
      <c r="Q215" s="165"/>
      <c r="R215" s="166">
        <f>SUM(R216:R350)</f>
        <v>3.6649950000000007</v>
      </c>
      <c r="S215" s="165"/>
      <c r="T215" s="167">
        <f>SUM(T216:T350)</f>
        <v>0</v>
      </c>
      <c r="AR215" s="168" t="s">
        <v>80</v>
      </c>
      <c r="AT215" s="169" t="s">
        <v>71</v>
      </c>
      <c r="AU215" s="169" t="s">
        <v>80</v>
      </c>
      <c r="AY215" s="168" t="s">
        <v>121</v>
      </c>
      <c r="BK215" s="170">
        <f>SUM(BK216:BK350)</f>
        <v>0</v>
      </c>
    </row>
    <row r="216" spans="1:65" s="2" customFormat="1" ht="24.15" customHeight="1">
      <c r="A216" s="34"/>
      <c r="B216" s="35"/>
      <c r="C216" s="173" t="s">
        <v>302</v>
      </c>
      <c r="D216" s="173" t="s">
        <v>123</v>
      </c>
      <c r="E216" s="174" t="s">
        <v>303</v>
      </c>
      <c r="F216" s="175" t="s">
        <v>304</v>
      </c>
      <c r="G216" s="176" t="s">
        <v>305</v>
      </c>
      <c r="H216" s="177">
        <v>3</v>
      </c>
      <c r="I216" s="178"/>
      <c r="J216" s="179">
        <f>ROUND(I216*H216,2)</f>
        <v>0</v>
      </c>
      <c r="K216" s="175" t="s">
        <v>127</v>
      </c>
      <c r="L216" s="39"/>
      <c r="M216" s="180" t="s">
        <v>28</v>
      </c>
      <c r="N216" s="181" t="s">
        <v>43</v>
      </c>
      <c r="O216" s="64"/>
      <c r="P216" s="182">
        <f>O216*H216</f>
        <v>0</v>
      </c>
      <c r="Q216" s="182">
        <v>1.67E-3</v>
      </c>
      <c r="R216" s="182">
        <f>Q216*H216</f>
        <v>5.0100000000000006E-3</v>
      </c>
      <c r="S216" s="182">
        <v>0</v>
      </c>
      <c r="T216" s="183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84" t="s">
        <v>128</v>
      </c>
      <c r="AT216" s="184" t="s">
        <v>123</v>
      </c>
      <c r="AU216" s="184" t="s">
        <v>82</v>
      </c>
      <c r="AY216" s="17" t="s">
        <v>121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17" t="s">
        <v>80</v>
      </c>
      <c r="BK216" s="185">
        <f>ROUND(I216*H216,2)</f>
        <v>0</v>
      </c>
      <c r="BL216" s="17" t="s">
        <v>128</v>
      </c>
      <c r="BM216" s="184" t="s">
        <v>306</v>
      </c>
    </row>
    <row r="217" spans="1:65" s="2" customFormat="1" ht="10.199999999999999">
      <c r="A217" s="34"/>
      <c r="B217" s="35"/>
      <c r="C217" s="36"/>
      <c r="D217" s="186" t="s">
        <v>130</v>
      </c>
      <c r="E217" s="36"/>
      <c r="F217" s="187" t="s">
        <v>307</v>
      </c>
      <c r="G217" s="36"/>
      <c r="H217" s="36"/>
      <c r="I217" s="188"/>
      <c r="J217" s="36"/>
      <c r="K217" s="36"/>
      <c r="L217" s="39"/>
      <c r="M217" s="189"/>
      <c r="N217" s="190"/>
      <c r="O217" s="64"/>
      <c r="P217" s="64"/>
      <c r="Q217" s="64"/>
      <c r="R217" s="64"/>
      <c r="S217" s="64"/>
      <c r="T217" s="65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130</v>
      </c>
      <c r="AU217" s="17" t="s">
        <v>82</v>
      </c>
    </row>
    <row r="218" spans="1:65" s="13" customFormat="1" ht="10.199999999999999">
      <c r="B218" s="191"/>
      <c r="C218" s="192"/>
      <c r="D218" s="193" t="s">
        <v>132</v>
      </c>
      <c r="E218" s="194" t="s">
        <v>28</v>
      </c>
      <c r="F218" s="195" t="s">
        <v>139</v>
      </c>
      <c r="G218" s="192"/>
      <c r="H218" s="196">
        <v>3</v>
      </c>
      <c r="I218" s="197"/>
      <c r="J218" s="192"/>
      <c r="K218" s="192"/>
      <c r="L218" s="198"/>
      <c r="M218" s="199"/>
      <c r="N218" s="200"/>
      <c r="O218" s="200"/>
      <c r="P218" s="200"/>
      <c r="Q218" s="200"/>
      <c r="R218" s="200"/>
      <c r="S218" s="200"/>
      <c r="T218" s="201"/>
      <c r="AT218" s="202" t="s">
        <v>132</v>
      </c>
      <c r="AU218" s="202" t="s">
        <v>82</v>
      </c>
      <c r="AV218" s="13" t="s">
        <v>82</v>
      </c>
      <c r="AW218" s="13" t="s">
        <v>34</v>
      </c>
      <c r="AX218" s="13" t="s">
        <v>72</v>
      </c>
      <c r="AY218" s="202" t="s">
        <v>121</v>
      </c>
    </row>
    <row r="219" spans="1:65" s="14" customFormat="1" ht="10.199999999999999">
      <c r="B219" s="203"/>
      <c r="C219" s="204"/>
      <c r="D219" s="193" t="s">
        <v>132</v>
      </c>
      <c r="E219" s="205" t="s">
        <v>28</v>
      </c>
      <c r="F219" s="206" t="s">
        <v>134</v>
      </c>
      <c r="G219" s="204"/>
      <c r="H219" s="207">
        <v>3</v>
      </c>
      <c r="I219" s="208"/>
      <c r="J219" s="204"/>
      <c r="K219" s="204"/>
      <c r="L219" s="209"/>
      <c r="M219" s="210"/>
      <c r="N219" s="211"/>
      <c r="O219" s="211"/>
      <c r="P219" s="211"/>
      <c r="Q219" s="211"/>
      <c r="R219" s="211"/>
      <c r="S219" s="211"/>
      <c r="T219" s="212"/>
      <c r="AT219" s="213" t="s">
        <v>132</v>
      </c>
      <c r="AU219" s="213" t="s">
        <v>82</v>
      </c>
      <c r="AV219" s="14" t="s">
        <v>128</v>
      </c>
      <c r="AW219" s="14" t="s">
        <v>34</v>
      </c>
      <c r="AX219" s="14" t="s">
        <v>80</v>
      </c>
      <c r="AY219" s="213" t="s">
        <v>121</v>
      </c>
    </row>
    <row r="220" spans="1:65" s="2" customFormat="1" ht="16.5" customHeight="1">
      <c r="A220" s="34"/>
      <c r="B220" s="35"/>
      <c r="C220" s="214" t="s">
        <v>308</v>
      </c>
      <c r="D220" s="214" t="s">
        <v>230</v>
      </c>
      <c r="E220" s="215" t="s">
        <v>309</v>
      </c>
      <c r="F220" s="216" t="s">
        <v>310</v>
      </c>
      <c r="G220" s="217" t="s">
        <v>305</v>
      </c>
      <c r="H220" s="218">
        <v>1</v>
      </c>
      <c r="I220" s="219"/>
      <c r="J220" s="220">
        <f>ROUND(I220*H220,2)</f>
        <v>0</v>
      </c>
      <c r="K220" s="216" t="s">
        <v>127</v>
      </c>
      <c r="L220" s="221"/>
      <c r="M220" s="222" t="s">
        <v>28</v>
      </c>
      <c r="N220" s="223" t="s">
        <v>43</v>
      </c>
      <c r="O220" s="64"/>
      <c r="P220" s="182">
        <f>O220*H220</f>
        <v>0</v>
      </c>
      <c r="Q220" s="182">
        <v>1.2200000000000001E-2</v>
      </c>
      <c r="R220" s="182">
        <f>Q220*H220</f>
        <v>1.2200000000000001E-2</v>
      </c>
      <c r="S220" s="182">
        <v>0</v>
      </c>
      <c r="T220" s="183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184" t="s">
        <v>168</v>
      </c>
      <c r="AT220" s="184" t="s">
        <v>230</v>
      </c>
      <c r="AU220" s="184" t="s">
        <v>82</v>
      </c>
      <c r="AY220" s="17" t="s">
        <v>121</v>
      </c>
      <c r="BE220" s="185">
        <f>IF(N220="základní",J220,0)</f>
        <v>0</v>
      </c>
      <c r="BF220" s="185">
        <f>IF(N220="snížená",J220,0)</f>
        <v>0</v>
      </c>
      <c r="BG220" s="185">
        <f>IF(N220="zákl. přenesená",J220,0)</f>
        <v>0</v>
      </c>
      <c r="BH220" s="185">
        <f>IF(N220="sníž. přenesená",J220,0)</f>
        <v>0</v>
      </c>
      <c r="BI220" s="185">
        <f>IF(N220="nulová",J220,0)</f>
        <v>0</v>
      </c>
      <c r="BJ220" s="17" t="s">
        <v>80</v>
      </c>
      <c r="BK220" s="185">
        <f>ROUND(I220*H220,2)</f>
        <v>0</v>
      </c>
      <c r="BL220" s="17" t="s">
        <v>128</v>
      </c>
      <c r="BM220" s="184" t="s">
        <v>311</v>
      </c>
    </row>
    <row r="221" spans="1:65" s="13" customFormat="1" ht="10.199999999999999">
      <c r="B221" s="191"/>
      <c r="C221" s="192"/>
      <c r="D221" s="193" t="s">
        <v>132</v>
      </c>
      <c r="E221" s="194" t="s">
        <v>28</v>
      </c>
      <c r="F221" s="195" t="s">
        <v>80</v>
      </c>
      <c r="G221" s="192"/>
      <c r="H221" s="196">
        <v>1</v>
      </c>
      <c r="I221" s="197"/>
      <c r="J221" s="192"/>
      <c r="K221" s="192"/>
      <c r="L221" s="198"/>
      <c r="M221" s="199"/>
      <c r="N221" s="200"/>
      <c r="O221" s="200"/>
      <c r="P221" s="200"/>
      <c r="Q221" s="200"/>
      <c r="R221" s="200"/>
      <c r="S221" s="200"/>
      <c r="T221" s="201"/>
      <c r="AT221" s="202" t="s">
        <v>132</v>
      </c>
      <c r="AU221" s="202" t="s">
        <v>82</v>
      </c>
      <c r="AV221" s="13" t="s">
        <v>82</v>
      </c>
      <c r="AW221" s="13" t="s">
        <v>34</v>
      </c>
      <c r="AX221" s="13" t="s">
        <v>72</v>
      </c>
      <c r="AY221" s="202" t="s">
        <v>121</v>
      </c>
    </row>
    <row r="222" spans="1:65" s="14" customFormat="1" ht="10.199999999999999">
      <c r="B222" s="203"/>
      <c r="C222" s="204"/>
      <c r="D222" s="193" t="s">
        <v>132</v>
      </c>
      <c r="E222" s="205" t="s">
        <v>28</v>
      </c>
      <c r="F222" s="206" t="s">
        <v>134</v>
      </c>
      <c r="G222" s="204"/>
      <c r="H222" s="207">
        <v>1</v>
      </c>
      <c r="I222" s="208"/>
      <c r="J222" s="204"/>
      <c r="K222" s="204"/>
      <c r="L222" s="209"/>
      <c r="M222" s="210"/>
      <c r="N222" s="211"/>
      <c r="O222" s="211"/>
      <c r="P222" s="211"/>
      <c r="Q222" s="211"/>
      <c r="R222" s="211"/>
      <c r="S222" s="211"/>
      <c r="T222" s="212"/>
      <c r="AT222" s="213" t="s">
        <v>132</v>
      </c>
      <c r="AU222" s="213" t="s">
        <v>82</v>
      </c>
      <c r="AV222" s="14" t="s">
        <v>128</v>
      </c>
      <c r="AW222" s="14" t="s">
        <v>34</v>
      </c>
      <c r="AX222" s="14" t="s">
        <v>80</v>
      </c>
      <c r="AY222" s="213" t="s">
        <v>121</v>
      </c>
    </row>
    <row r="223" spans="1:65" s="2" customFormat="1" ht="16.5" customHeight="1">
      <c r="A223" s="34"/>
      <c r="B223" s="35"/>
      <c r="C223" s="214" t="s">
        <v>312</v>
      </c>
      <c r="D223" s="214" t="s">
        <v>230</v>
      </c>
      <c r="E223" s="215" t="s">
        <v>313</v>
      </c>
      <c r="F223" s="216" t="s">
        <v>314</v>
      </c>
      <c r="G223" s="217" t="s">
        <v>305</v>
      </c>
      <c r="H223" s="218">
        <v>2</v>
      </c>
      <c r="I223" s="219"/>
      <c r="J223" s="220">
        <f>ROUND(I223*H223,2)</f>
        <v>0</v>
      </c>
      <c r="K223" s="216" t="s">
        <v>127</v>
      </c>
      <c r="L223" s="221"/>
      <c r="M223" s="222" t="s">
        <v>28</v>
      </c>
      <c r="N223" s="223" t="s">
        <v>43</v>
      </c>
      <c r="O223" s="64"/>
      <c r="P223" s="182">
        <f>O223*H223</f>
        <v>0</v>
      </c>
      <c r="Q223" s="182">
        <v>8.0000000000000002E-3</v>
      </c>
      <c r="R223" s="182">
        <f>Q223*H223</f>
        <v>1.6E-2</v>
      </c>
      <c r="S223" s="182">
        <v>0</v>
      </c>
      <c r="T223" s="183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184" t="s">
        <v>168</v>
      </c>
      <c r="AT223" s="184" t="s">
        <v>230</v>
      </c>
      <c r="AU223" s="184" t="s">
        <v>82</v>
      </c>
      <c r="AY223" s="17" t="s">
        <v>121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17" t="s">
        <v>80</v>
      </c>
      <c r="BK223" s="185">
        <f>ROUND(I223*H223,2)</f>
        <v>0</v>
      </c>
      <c r="BL223" s="17" t="s">
        <v>128</v>
      </c>
      <c r="BM223" s="184" t="s">
        <v>315</v>
      </c>
    </row>
    <row r="224" spans="1:65" s="13" customFormat="1" ht="10.199999999999999">
      <c r="B224" s="191"/>
      <c r="C224" s="192"/>
      <c r="D224" s="193" t="s">
        <v>132</v>
      </c>
      <c r="E224" s="194" t="s">
        <v>28</v>
      </c>
      <c r="F224" s="195" t="s">
        <v>82</v>
      </c>
      <c r="G224" s="192"/>
      <c r="H224" s="196">
        <v>2</v>
      </c>
      <c r="I224" s="197"/>
      <c r="J224" s="192"/>
      <c r="K224" s="192"/>
      <c r="L224" s="198"/>
      <c r="M224" s="199"/>
      <c r="N224" s="200"/>
      <c r="O224" s="200"/>
      <c r="P224" s="200"/>
      <c r="Q224" s="200"/>
      <c r="R224" s="200"/>
      <c r="S224" s="200"/>
      <c r="T224" s="201"/>
      <c r="AT224" s="202" t="s">
        <v>132</v>
      </c>
      <c r="AU224" s="202" t="s">
        <v>82</v>
      </c>
      <c r="AV224" s="13" t="s">
        <v>82</v>
      </c>
      <c r="AW224" s="13" t="s">
        <v>34</v>
      </c>
      <c r="AX224" s="13" t="s">
        <v>72</v>
      </c>
      <c r="AY224" s="202" t="s">
        <v>121</v>
      </c>
    </row>
    <row r="225" spans="1:65" s="14" customFormat="1" ht="10.199999999999999">
      <c r="B225" s="203"/>
      <c r="C225" s="204"/>
      <c r="D225" s="193" t="s">
        <v>132</v>
      </c>
      <c r="E225" s="205" t="s">
        <v>28</v>
      </c>
      <c r="F225" s="206" t="s">
        <v>134</v>
      </c>
      <c r="G225" s="204"/>
      <c r="H225" s="207">
        <v>2</v>
      </c>
      <c r="I225" s="208"/>
      <c r="J225" s="204"/>
      <c r="K225" s="204"/>
      <c r="L225" s="209"/>
      <c r="M225" s="210"/>
      <c r="N225" s="211"/>
      <c r="O225" s="211"/>
      <c r="P225" s="211"/>
      <c r="Q225" s="211"/>
      <c r="R225" s="211"/>
      <c r="S225" s="211"/>
      <c r="T225" s="212"/>
      <c r="AT225" s="213" t="s">
        <v>132</v>
      </c>
      <c r="AU225" s="213" t="s">
        <v>82</v>
      </c>
      <c r="AV225" s="14" t="s">
        <v>128</v>
      </c>
      <c r="AW225" s="14" t="s">
        <v>34</v>
      </c>
      <c r="AX225" s="14" t="s">
        <v>80</v>
      </c>
      <c r="AY225" s="213" t="s">
        <v>121</v>
      </c>
    </row>
    <row r="226" spans="1:65" s="2" customFormat="1" ht="24.15" customHeight="1">
      <c r="A226" s="34"/>
      <c r="B226" s="35"/>
      <c r="C226" s="173" t="s">
        <v>316</v>
      </c>
      <c r="D226" s="173" t="s">
        <v>123</v>
      </c>
      <c r="E226" s="174" t="s">
        <v>317</v>
      </c>
      <c r="F226" s="175" t="s">
        <v>318</v>
      </c>
      <c r="G226" s="176" t="s">
        <v>305</v>
      </c>
      <c r="H226" s="177">
        <v>2</v>
      </c>
      <c r="I226" s="178"/>
      <c r="J226" s="179">
        <f>ROUND(I226*H226,2)</f>
        <v>0</v>
      </c>
      <c r="K226" s="175" t="s">
        <v>127</v>
      </c>
      <c r="L226" s="39"/>
      <c r="M226" s="180" t="s">
        <v>28</v>
      </c>
      <c r="N226" s="181" t="s">
        <v>43</v>
      </c>
      <c r="O226" s="64"/>
      <c r="P226" s="182">
        <f>O226*H226</f>
        <v>0</v>
      </c>
      <c r="Q226" s="182">
        <v>1.7099999999999999E-3</v>
      </c>
      <c r="R226" s="182">
        <f>Q226*H226</f>
        <v>3.4199999999999999E-3</v>
      </c>
      <c r="S226" s="182">
        <v>0</v>
      </c>
      <c r="T226" s="183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4" t="s">
        <v>128</v>
      </c>
      <c r="AT226" s="184" t="s">
        <v>123</v>
      </c>
      <c r="AU226" s="184" t="s">
        <v>82</v>
      </c>
      <c r="AY226" s="17" t="s">
        <v>121</v>
      </c>
      <c r="BE226" s="185">
        <f>IF(N226="základní",J226,0)</f>
        <v>0</v>
      </c>
      <c r="BF226" s="185">
        <f>IF(N226="snížená",J226,0)</f>
        <v>0</v>
      </c>
      <c r="BG226" s="185">
        <f>IF(N226="zákl. přenesená",J226,0)</f>
        <v>0</v>
      </c>
      <c r="BH226" s="185">
        <f>IF(N226="sníž. přenesená",J226,0)</f>
        <v>0</v>
      </c>
      <c r="BI226" s="185">
        <f>IF(N226="nulová",J226,0)</f>
        <v>0</v>
      </c>
      <c r="BJ226" s="17" t="s">
        <v>80</v>
      </c>
      <c r="BK226" s="185">
        <f>ROUND(I226*H226,2)</f>
        <v>0</v>
      </c>
      <c r="BL226" s="17" t="s">
        <v>128</v>
      </c>
      <c r="BM226" s="184" t="s">
        <v>319</v>
      </c>
    </row>
    <row r="227" spans="1:65" s="2" customFormat="1" ht="10.199999999999999">
      <c r="A227" s="34"/>
      <c r="B227" s="35"/>
      <c r="C227" s="36"/>
      <c r="D227" s="186" t="s">
        <v>130</v>
      </c>
      <c r="E227" s="36"/>
      <c r="F227" s="187" t="s">
        <v>320</v>
      </c>
      <c r="G227" s="36"/>
      <c r="H227" s="36"/>
      <c r="I227" s="188"/>
      <c r="J227" s="36"/>
      <c r="K227" s="36"/>
      <c r="L227" s="39"/>
      <c r="M227" s="189"/>
      <c r="N227" s="190"/>
      <c r="O227" s="64"/>
      <c r="P227" s="64"/>
      <c r="Q227" s="64"/>
      <c r="R227" s="64"/>
      <c r="S227" s="64"/>
      <c r="T227" s="65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130</v>
      </c>
      <c r="AU227" s="17" t="s">
        <v>82</v>
      </c>
    </row>
    <row r="228" spans="1:65" s="13" customFormat="1" ht="10.199999999999999">
      <c r="B228" s="191"/>
      <c r="C228" s="192"/>
      <c r="D228" s="193" t="s">
        <v>132</v>
      </c>
      <c r="E228" s="194" t="s">
        <v>28</v>
      </c>
      <c r="F228" s="195" t="s">
        <v>82</v>
      </c>
      <c r="G228" s="192"/>
      <c r="H228" s="196">
        <v>2</v>
      </c>
      <c r="I228" s="197"/>
      <c r="J228" s="192"/>
      <c r="K228" s="192"/>
      <c r="L228" s="198"/>
      <c r="M228" s="199"/>
      <c r="N228" s="200"/>
      <c r="O228" s="200"/>
      <c r="P228" s="200"/>
      <c r="Q228" s="200"/>
      <c r="R228" s="200"/>
      <c r="S228" s="200"/>
      <c r="T228" s="201"/>
      <c r="AT228" s="202" t="s">
        <v>132</v>
      </c>
      <c r="AU228" s="202" t="s">
        <v>82</v>
      </c>
      <c r="AV228" s="13" t="s">
        <v>82</v>
      </c>
      <c r="AW228" s="13" t="s">
        <v>34</v>
      </c>
      <c r="AX228" s="13" t="s">
        <v>72</v>
      </c>
      <c r="AY228" s="202" t="s">
        <v>121</v>
      </c>
    </row>
    <row r="229" spans="1:65" s="14" customFormat="1" ht="10.199999999999999">
      <c r="B229" s="203"/>
      <c r="C229" s="204"/>
      <c r="D229" s="193" t="s">
        <v>132</v>
      </c>
      <c r="E229" s="205" t="s">
        <v>28</v>
      </c>
      <c r="F229" s="206" t="s">
        <v>134</v>
      </c>
      <c r="G229" s="204"/>
      <c r="H229" s="207">
        <v>2</v>
      </c>
      <c r="I229" s="208"/>
      <c r="J229" s="204"/>
      <c r="K229" s="204"/>
      <c r="L229" s="209"/>
      <c r="M229" s="210"/>
      <c r="N229" s="211"/>
      <c r="O229" s="211"/>
      <c r="P229" s="211"/>
      <c r="Q229" s="211"/>
      <c r="R229" s="211"/>
      <c r="S229" s="211"/>
      <c r="T229" s="212"/>
      <c r="AT229" s="213" t="s">
        <v>132</v>
      </c>
      <c r="AU229" s="213" t="s">
        <v>82</v>
      </c>
      <c r="AV229" s="14" t="s">
        <v>128</v>
      </c>
      <c r="AW229" s="14" t="s">
        <v>34</v>
      </c>
      <c r="AX229" s="14" t="s">
        <v>80</v>
      </c>
      <c r="AY229" s="213" t="s">
        <v>121</v>
      </c>
    </row>
    <row r="230" spans="1:65" s="2" customFormat="1" ht="16.5" customHeight="1">
      <c r="A230" s="34"/>
      <c r="B230" s="35"/>
      <c r="C230" s="214" t="s">
        <v>321</v>
      </c>
      <c r="D230" s="214" t="s">
        <v>230</v>
      </c>
      <c r="E230" s="215" t="s">
        <v>322</v>
      </c>
      <c r="F230" s="216" t="s">
        <v>323</v>
      </c>
      <c r="G230" s="217" t="s">
        <v>305</v>
      </c>
      <c r="H230" s="218">
        <v>2</v>
      </c>
      <c r="I230" s="219"/>
      <c r="J230" s="220">
        <f>ROUND(I230*H230,2)</f>
        <v>0</v>
      </c>
      <c r="K230" s="216" t="s">
        <v>127</v>
      </c>
      <c r="L230" s="221"/>
      <c r="M230" s="222" t="s">
        <v>28</v>
      </c>
      <c r="N230" s="223" t="s">
        <v>43</v>
      </c>
      <c r="O230" s="64"/>
      <c r="P230" s="182">
        <f>O230*H230</f>
        <v>0</v>
      </c>
      <c r="Q230" s="182">
        <v>1.49E-2</v>
      </c>
      <c r="R230" s="182">
        <f>Q230*H230</f>
        <v>2.98E-2</v>
      </c>
      <c r="S230" s="182">
        <v>0</v>
      </c>
      <c r="T230" s="183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4" t="s">
        <v>168</v>
      </c>
      <c r="AT230" s="184" t="s">
        <v>230</v>
      </c>
      <c r="AU230" s="184" t="s">
        <v>82</v>
      </c>
      <c r="AY230" s="17" t="s">
        <v>121</v>
      </c>
      <c r="BE230" s="185">
        <f>IF(N230="základní",J230,0)</f>
        <v>0</v>
      </c>
      <c r="BF230" s="185">
        <f>IF(N230="snížená",J230,0)</f>
        <v>0</v>
      </c>
      <c r="BG230" s="185">
        <f>IF(N230="zákl. přenesená",J230,0)</f>
        <v>0</v>
      </c>
      <c r="BH230" s="185">
        <f>IF(N230="sníž. přenesená",J230,0)</f>
        <v>0</v>
      </c>
      <c r="BI230" s="185">
        <f>IF(N230="nulová",J230,0)</f>
        <v>0</v>
      </c>
      <c r="BJ230" s="17" t="s">
        <v>80</v>
      </c>
      <c r="BK230" s="185">
        <f>ROUND(I230*H230,2)</f>
        <v>0</v>
      </c>
      <c r="BL230" s="17" t="s">
        <v>128</v>
      </c>
      <c r="BM230" s="184" t="s">
        <v>324</v>
      </c>
    </row>
    <row r="231" spans="1:65" s="13" customFormat="1" ht="10.199999999999999">
      <c r="B231" s="191"/>
      <c r="C231" s="192"/>
      <c r="D231" s="193" t="s">
        <v>132</v>
      </c>
      <c r="E231" s="194" t="s">
        <v>28</v>
      </c>
      <c r="F231" s="195" t="s">
        <v>82</v>
      </c>
      <c r="G231" s="192"/>
      <c r="H231" s="196">
        <v>2</v>
      </c>
      <c r="I231" s="197"/>
      <c r="J231" s="192"/>
      <c r="K231" s="192"/>
      <c r="L231" s="198"/>
      <c r="M231" s="199"/>
      <c r="N231" s="200"/>
      <c r="O231" s="200"/>
      <c r="P231" s="200"/>
      <c r="Q231" s="200"/>
      <c r="R231" s="200"/>
      <c r="S231" s="200"/>
      <c r="T231" s="201"/>
      <c r="AT231" s="202" t="s">
        <v>132</v>
      </c>
      <c r="AU231" s="202" t="s">
        <v>82</v>
      </c>
      <c r="AV231" s="13" t="s">
        <v>82</v>
      </c>
      <c r="AW231" s="13" t="s">
        <v>34</v>
      </c>
      <c r="AX231" s="13" t="s">
        <v>72</v>
      </c>
      <c r="AY231" s="202" t="s">
        <v>121</v>
      </c>
    </row>
    <row r="232" spans="1:65" s="14" customFormat="1" ht="10.199999999999999">
      <c r="B232" s="203"/>
      <c r="C232" s="204"/>
      <c r="D232" s="193" t="s">
        <v>132</v>
      </c>
      <c r="E232" s="205" t="s">
        <v>28</v>
      </c>
      <c r="F232" s="206" t="s">
        <v>134</v>
      </c>
      <c r="G232" s="204"/>
      <c r="H232" s="207">
        <v>2</v>
      </c>
      <c r="I232" s="208"/>
      <c r="J232" s="204"/>
      <c r="K232" s="204"/>
      <c r="L232" s="209"/>
      <c r="M232" s="210"/>
      <c r="N232" s="211"/>
      <c r="O232" s="211"/>
      <c r="P232" s="211"/>
      <c r="Q232" s="211"/>
      <c r="R232" s="211"/>
      <c r="S232" s="211"/>
      <c r="T232" s="212"/>
      <c r="AT232" s="213" t="s">
        <v>132</v>
      </c>
      <c r="AU232" s="213" t="s">
        <v>82</v>
      </c>
      <c r="AV232" s="14" t="s">
        <v>128</v>
      </c>
      <c r="AW232" s="14" t="s">
        <v>34</v>
      </c>
      <c r="AX232" s="14" t="s">
        <v>80</v>
      </c>
      <c r="AY232" s="213" t="s">
        <v>121</v>
      </c>
    </row>
    <row r="233" spans="1:65" s="2" customFormat="1" ht="24.15" customHeight="1">
      <c r="A233" s="34"/>
      <c r="B233" s="35"/>
      <c r="C233" s="173" t="s">
        <v>325</v>
      </c>
      <c r="D233" s="173" t="s">
        <v>123</v>
      </c>
      <c r="E233" s="174" t="s">
        <v>326</v>
      </c>
      <c r="F233" s="175" t="s">
        <v>327</v>
      </c>
      <c r="G233" s="176" t="s">
        <v>305</v>
      </c>
      <c r="H233" s="177">
        <v>2</v>
      </c>
      <c r="I233" s="178"/>
      <c r="J233" s="179">
        <f>ROUND(I233*H233,2)</f>
        <v>0</v>
      </c>
      <c r="K233" s="175" t="s">
        <v>127</v>
      </c>
      <c r="L233" s="39"/>
      <c r="M233" s="180" t="s">
        <v>28</v>
      </c>
      <c r="N233" s="181" t="s">
        <v>43</v>
      </c>
      <c r="O233" s="64"/>
      <c r="P233" s="182">
        <f>O233*H233</f>
        <v>0</v>
      </c>
      <c r="Q233" s="182">
        <v>1.67E-3</v>
      </c>
      <c r="R233" s="182">
        <f>Q233*H233</f>
        <v>3.3400000000000001E-3</v>
      </c>
      <c r="S233" s="182">
        <v>0</v>
      </c>
      <c r="T233" s="183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184" t="s">
        <v>128</v>
      </c>
      <c r="AT233" s="184" t="s">
        <v>123</v>
      </c>
      <c r="AU233" s="184" t="s">
        <v>82</v>
      </c>
      <c r="AY233" s="17" t="s">
        <v>121</v>
      </c>
      <c r="BE233" s="185">
        <f>IF(N233="základní",J233,0)</f>
        <v>0</v>
      </c>
      <c r="BF233" s="185">
        <f>IF(N233="snížená",J233,0)</f>
        <v>0</v>
      </c>
      <c r="BG233" s="185">
        <f>IF(N233="zákl. přenesená",J233,0)</f>
        <v>0</v>
      </c>
      <c r="BH233" s="185">
        <f>IF(N233="sníž. přenesená",J233,0)</f>
        <v>0</v>
      </c>
      <c r="BI233" s="185">
        <f>IF(N233="nulová",J233,0)</f>
        <v>0</v>
      </c>
      <c r="BJ233" s="17" t="s">
        <v>80</v>
      </c>
      <c r="BK233" s="185">
        <f>ROUND(I233*H233,2)</f>
        <v>0</v>
      </c>
      <c r="BL233" s="17" t="s">
        <v>128</v>
      </c>
      <c r="BM233" s="184" t="s">
        <v>328</v>
      </c>
    </row>
    <row r="234" spans="1:65" s="2" customFormat="1" ht="10.199999999999999">
      <c r="A234" s="34"/>
      <c r="B234" s="35"/>
      <c r="C234" s="36"/>
      <c r="D234" s="186" t="s">
        <v>130</v>
      </c>
      <c r="E234" s="36"/>
      <c r="F234" s="187" t="s">
        <v>329</v>
      </c>
      <c r="G234" s="36"/>
      <c r="H234" s="36"/>
      <c r="I234" s="188"/>
      <c r="J234" s="36"/>
      <c r="K234" s="36"/>
      <c r="L234" s="39"/>
      <c r="M234" s="189"/>
      <c r="N234" s="190"/>
      <c r="O234" s="64"/>
      <c r="P234" s="64"/>
      <c r="Q234" s="64"/>
      <c r="R234" s="64"/>
      <c r="S234" s="64"/>
      <c r="T234" s="65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7" t="s">
        <v>130</v>
      </c>
      <c r="AU234" s="17" t="s">
        <v>82</v>
      </c>
    </row>
    <row r="235" spans="1:65" s="13" customFormat="1" ht="10.199999999999999">
      <c r="B235" s="191"/>
      <c r="C235" s="192"/>
      <c r="D235" s="193" t="s">
        <v>132</v>
      </c>
      <c r="E235" s="194" t="s">
        <v>28</v>
      </c>
      <c r="F235" s="195" t="s">
        <v>82</v>
      </c>
      <c r="G235" s="192"/>
      <c r="H235" s="196">
        <v>2</v>
      </c>
      <c r="I235" s="197"/>
      <c r="J235" s="192"/>
      <c r="K235" s="192"/>
      <c r="L235" s="198"/>
      <c r="M235" s="199"/>
      <c r="N235" s="200"/>
      <c r="O235" s="200"/>
      <c r="P235" s="200"/>
      <c r="Q235" s="200"/>
      <c r="R235" s="200"/>
      <c r="S235" s="200"/>
      <c r="T235" s="201"/>
      <c r="AT235" s="202" t="s">
        <v>132</v>
      </c>
      <c r="AU235" s="202" t="s">
        <v>82</v>
      </c>
      <c r="AV235" s="13" t="s">
        <v>82</v>
      </c>
      <c r="AW235" s="13" t="s">
        <v>34</v>
      </c>
      <c r="AX235" s="13" t="s">
        <v>72</v>
      </c>
      <c r="AY235" s="202" t="s">
        <v>121</v>
      </c>
    </row>
    <row r="236" spans="1:65" s="14" customFormat="1" ht="10.199999999999999">
      <c r="B236" s="203"/>
      <c r="C236" s="204"/>
      <c r="D236" s="193" t="s">
        <v>132</v>
      </c>
      <c r="E236" s="205" t="s">
        <v>28</v>
      </c>
      <c r="F236" s="206" t="s">
        <v>134</v>
      </c>
      <c r="G236" s="204"/>
      <c r="H236" s="207">
        <v>2</v>
      </c>
      <c r="I236" s="208"/>
      <c r="J236" s="204"/>
      <c r="K236" s="204"/>
      <c r="L236" s="209"/>
      <c r="M236" s="210"/>
      <c r="N236" s="211"/>
      <c r="O236" s="211"/>
      <c r="P236" s="211"/>
      <c r="Q236" s="211"/>
      <c r="R236" s="211"/>
      <c r="S236" s="211"/>
      <c r="T236" s="212"/>
      <c r="AT236" s="213" t="s">
        <v>132</v>
      </c>
      <c r="AU236" s="213" t="s">
        <v>82</v>
      </c>
      <c r="AV236" s="14" t="s">
        <v>128</v>
      </c>
      <c r="AW236" s="14" t="s">
        <v>34</v>
      </c>
      <c r="AX236" s="14" t="s">
        <v>80</v>
      </c>
      <c r="AY236" s="213" t="s">
        <v>121</v>
      </c>
    </row>
    <row r="237" spans="1:65" s="2" customFormat="1" ht="16.5" customHeight="1">
      <c r="A237" s="34"/>
      <c r="B237" s="35"/>
      <c r="C237" s="214" t="s">
        <v>330</v>
      </c>
      <c r="D237" s="214" t="s">
        <v>230</v>
      </c>
      <c r="E237" s="215" t="s">
        <v>331</v>
      </c>
      <c r="F237" s="216" t="s">
        <v>332</v>
      </c>
      <c r="G237" s="217" t="s">
        <v>305</v>
      </c>
      <c r="H237" s="218">
        <v>2</v>
      </c>
      <c r="I237" s="219"/>
      <c r="J237" s="220">
        <f>ROUND(I237*H237,2)</f>
        <v>0</v>
      </c>
      <c r="K237" s="216" t="s">
        <v>127</v>
      </c>
      <c r="L237" s="221"/>
      <c r="M237" s="222" t="s">
        <v>28</v>
      </c>
      <c r="N237" s="223" t="s">
        <v>43</v>
      </c>
      <c r="O237" s="64"/>
      <c r="P237" s="182">
        <f>O237*H237</f>
        <v>0</v>
      </c>
      <c r="Q237" s="182">
        <v>0.01</v>
      </c>
      <c r="R237" s="182">
        <f>Q237*H237</f>
        <v>0.02</v>
      </c>
      <c r="S237" s="182">
        <v>0</v>
      </c>
      <c r="T237" s="183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84" t="s">
        <v>168</v>
      </c>
      <c r="AT237" s="184" t="s">
        <v>230</v>
      </c>
      <c r="AU237" s="184" t="s">
        <v>82</v>
      </c>
      <c r="AY237" s="17" t="s">
        <v>121</v>
      </c>
      <c r="BE237" s="185">
        <f>IF(N237="základní",J237,0)</f>
        <v>0</v>
      </c>
      <c r="BF237" s="185">
        <f>IF(N237="snížená",J237,0)</f>
        <v>0</v>
      </c>
      <c r="BG237" s="185">
        <f>IF(N237="zákl. přenesená",J237,0)</f>
        <v>0</v>
      </c>
      <c r="BH237" s="185">
        <f>IF(N237="sníž. přenesená",J237,0)</f>
        <v>0</v>
      </c>
      <c r="BI237" s="185">
        <f>IF(N237="nulová",J237,0)</f>
        <v>0</v>
      </c>
      <c r="BJ237" s="17" t="s">
        <v>80</v>
      </c>
      <c r="BK237" s="185">
        <f>ROUND(I237*H237,2)</f>
        <v>0</v>
      </c>
      <c r="BL237" s="17" t="s">
        <v>128</v>
      </c>
      <c r="BM237" s="184" t="s">
        <v>333</v>
      </c>
    </row>
    <row r="238" spans="1:65" s="13" customFormat="1" ht="10.199999999999999">
      <c r="B238" s="191"/>
      <c r="C238" s="192"/>
      <c r="D238" s="193" t="s">
        <v>132</v>
      </c>
      <c r="E238" s="194" t="s">
        <v>28</v>
      </c>
      <c r="F238" s="195" t="s">
        <v>82</v>
      </c>
      <c r="G238" s="192"/>
      <c r="H238" s="196">
        <v>2</v>
      </c>
      <c r="I238" s="197"/>
      <c r="J238" s="192"/>
      <c r="K238" s="192"/>
      <c r="L238" s="198"/>
      <c r="M238" s="199"/>
      <c r="N238" s="200"/>
      <c r="O238" s="200"/>
      <c r="P238" s="200"/>
      <c r="Q238" s="200"/>
      <c r="R238" s="200"/>
      <c r="S238" s="200"/>
      <c r="T238" s="201"/>
      <c r="AT238" s="202" t="s">
        <v>132</v>
      </c>
      <c r="AU238" s="202" t="s">
        <v>82</v>
      </c>
      <c r="AV238" s="13" t="s">
        <v>82</v>
      </c>
      <c r="AW238" s="13" t="s">
        <v>34</v>
      </c>
      <c r="AX238" s="13" t="s">
        <v>72</v>
      </c>
      <c r="AY238" s="202" t="s">
        <v>121</v>
      </c>
    </row>
    <row r="239" spans="1:65" s="14" customFormat="1" ht="10.199999999999999">
      <c r="B239" s="203"/>
      <c r="C239" s="204"/>
      <c r="D239" s="193" t="s">
        <v>132</v>
      </c>
      <c r="E239" s="205" t="s">
        <v>28</v>
      </c>
      <c r="F239" s="206" t="s">
        <v>134</v>
      </c>
      <c r="G239" s="204"/>
      <c r="H239" s="207">
        <v>2</v>
      </c>
      <c r="I239" s="208"/>
      <c r="J239" s="204"/>
      <c r="K239" s="204"/>
      <c r="L239" s="209"/>
      <c r="M239" s="210"/>
      <c r="N239" s="211"/>
      <c r="O239" s="211"/>
      <c r="P239" s="211"/>
      <c r="Q239" s="211"/>
      <c r="R239" s="211"/>
      <c r="S239" s="211"/>
      <c r="T239" s="212"/>
      <c r="AT239" s="213" t="s">
        <v>132</v>
      </c>
      <c r="AU239" s="213" t="s">
        <v>82</v>
      </c>
      <c r="AV239" s="14" t="s">
        <v>128</v>
      </c>
      <c r="AW239" s="14" t="s">
        <v>34</v>
      </c>
      <c r="AX239" s="14" t="s">
        <v>80</v>
      </c>
      <c r="AY239" s="213" t="s">
        <v>121</v>
      </c>
    </row>
    <row r="240" spans="1:65" s="2" customFormat="1" ht="24.15" customHeight="1">
      <c r="A240" s="34"/>
      <c r="B240" s="35"/>
      <c r="C240" s="173" t="s">
        <v>334</v>
      </c>
      <c r="D240" s="173" t="s">
        <v>123</v>
      </c>
      <c r="E240" s="174" t="s">
        <v>335</v>
      </c>
      <c r="F240" s="175" t="s">
        <v>336</v>
      </c>
      <c r="G240" s="176" t="s">
        <v>305</v>
      </c>
      <c r="H240" s="177">
        <v>1</v>
      </c>
      <c r="I240" s="178"/>
      <c r="J240" s="179">
        <f>ROUND(I240*H240,2)</f>
        <v>0</v>
      </c>
      <c r="K240" s="175" t="s">
        <v>127</v>
      </c>
      <c r="L240" s="39"/>
      <c r="M240" s="180" t="s">
        <v>28</v>
      </c>
      <c r="N240" s="181" t="s">
        <v>43</v>
      </c>
      <c r="O240" s="64"/>
      <c r="P240" s="182">
        <f>O240*H240</f>
        <v>0</v>
      </c>
      <c r="Q240" s="182">
        <v>1.7099999999999999E-3</v>
      </c>
      <c r="R240" s="182">
        <f>Q240*H240</f>
        <v>1.7099999999999999E-3</v>
      </c>
      <c r="S240" s="182">
        <v>0</v>
      </c>
      <c r="T240" s="183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84" t="s">
        <v>128</v>
      </c>
      <c r="AT240" s="184" t="s">
        <v>123</v>
      </c>
      <c r="AU240" s="184" t="s">
        <v>82</v>
      </c>
      <c r="AY240" s="17" t="s">
        <v>121</v>
      </c>
      <c r="BE240" s="185">
        <f>IF(N240="základní",J240,0)</f>
        <v>0</v>
      </c>
      <c r="BF240" s="185">
        <f>IF(N240="snížená",J240,0)</f>
        <v>0</v>
      </c>
      <c r="BG240" s="185">
        <f>IF(N240="zákl. přenesená",J240,0)</f>
        <v>0</v>
      </c>
      <c r="BH240" s="185">
        <f>IF(N240="sníž. přenesená",J240,0)</f>
        <v>0</v>
      </c>
      <c r="BI240" s="185">
        <f>IF(N240="nulová",J240,0)</f>
        <v>0</v>
      </c>
      <c r="BJ240" s="17" t="s">
        <v>80</v>
      </c>
      <c r="BK240" s="185">
        <f>ROUND(I240*H240,2)</f>
        <v>0</v>
      </c>
      <c r="BL240" s="17" t="s">
        <v>128</v>
      </c>
      <c r="BM240" s="184" t="s">
        <v>337</v>
      </c>
    </row>
    <row r="241" spans="1:65" s="2" customFormat="1" ht="10.199999999999999">
      <c r="A241" s="34"/>
      <c r="B241" s="35"/>
      <c r="C241" s="36"/>
      <c r="D241" s="186" t="s">
        <v>130</v>
      </c>
      <c r="E241" s="36"/>
      <c r="F241" s="187" t="s">
        <v>338</v>
      </c>
      <c r="G241" s="36"/>
      <c r="H241" s="36"/>
      <c r="I241" s="188"/>
      <c r="J241" s="36"/>
      <c r="K241" s="36"/>
      <c r="L241" s="39"/>
      <c r="M241" s="189"/>
      <c r="N241" s="190"/>
      <c r="O241" s="64"/>
      <c r="P241" s="64"/>
      <c r="Q241" s="64"/>
      <c r="R241" s="64"/>
      <c r="S241" s="64"/>
      <c r="T241" s="65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7" t="s">
        <v>130</v>
      </c>
      <c r="AU241" s="17" t="s">
        <v>82</v>
      </c>
    </row>
    <row r="242" spans="1:65" s="13" customFormat="1" ht="10.199999999999999">
      <c r="B242" s="191"/>
      <c r="C242" s="192"/>
      <c r="D242" s="193" t="s">
        <v>132</v>
      </c>
      <c r="E242" s="194" t="s">
        <v>28</v>
      </c>
      <c r="F242" s="195" t="s">
        <v>80</v>
      </c>
      <c r="G242" s="192"/>
      <c r="H242" s="196">
        <v>1</v>
      </c>
      <c r="I242" s="197"/>
      <c r="J242" s="192"/>
      <c r="K242" s="192"/>
      <c r="L242" s="198"/>
      <c r="M242" s="199"/>
      <c r="N242" s="200"/>
      <c r="O242" s="200"/>
      <c r="P242" s="200"/>
      <c r="Q242" s="200"/>
      <c r="R242" s="200"/>
      <c r="S242" s="200"/>
      <c r="T242" s="201"/>
      <c r="AT242" s="202" t="s">
        <v>132</v>
      </c>
      <c r="AU242" s="202" t="s">
        <v>82</v>
      </c>
      <c r="AV242" s="13" t="s">
        <v>82</v>
      </c>
      <c r="AW242" s="13" t="s">
        <v>34</v>
      </c>
      <c r="AX242" s="13" t="s">
        <v>72</v>
      </c>
      <c r="AY242" s="202" t="s">
        <v>121</v>
      </c>
    </row>
    <row r="243" spans="1:65" s="14" customFormat="1" ht="10.199999999999999">
      <c r="B243" s="203"/>
      <c r="C243" s="204"/>
      <c r="D243" s="193" t="s">
        <v>132</v>
      </c>
      <c r="E243" s="205" t="s">
        <v>28</v>
      </c>
      <c r="F243" s="206" t="s">
        <v>134</v>
      </c>
      <c r="G243" s="204"/>
      <c r="H243" s="207">
        <v>1</v>
      </c>
      <c r="I243" s="208"/>
      <c r="J243" s="204"/>
      <c r="K243" s="204"/>
      <c r="L243" s="209"/>
      <c r="M243" s="210"/>
      <c r="N243" s="211"/>
      <c r="O243" s="211"/>
      <c r="P243" s="211"/>
      <c r="Q243" s="211"/>
      <c r="R243" s="211"/>
      <c r="S243" s="211"/>
      <c r="T243" s="212"/>
      <c r="AT243" s="213" t="s">
        <v>132</v>
      </c>
      <c r="AU243" s="213" t="s">
        <v>82</v>
      </c>
      <c r="AV243" s="14" t="s">
        <v>128</v>
      </c>
      <c r="AW243" s="14" t="s">
        <v>34</v>
      </c>
      <c r="AX243" s="14" t="s">
        <v>80</v>
      </c>
      <c r="AY243" s="213" t="s">
        <v>121</v>
      </c>
    </row>
    <row r="244" spans="1:65" s="2" customFormat="1" ht="16.5" customHeight="1">
      <c r="A244" s="34"/>
      <c r="B244" s="35"/>
      <c r="C244" s="214" t="s">
        <v>339</v>
      </c>
      <c r="D244" s="214" t="s">
        <v>230</v>
      </c>
      <c r="E244" s="215" t="s">
        <v>340</v>
      </c>
      <c r="F244" s="216" t="s">
        <v>341</v>
      </c>
      <c r="G244" s="217" t="s">
        <v>305</v>
      </c>
      <c r="H244" s="218">
        <v>1</v>
      </c>
      <c r="I244" s="219"/>
      <c r="J244" s="220">
        <f>ROUND(I244*H244,2)</f>
        <v>0</v>
      </c>
      <c r="K244" s="216" t="s">
        <v>127</v>
      </c>
      <c r="L244" s="221"/>
      <c r="M244" s="222" t="s">
        <v>28</v>
      </c>
      <c r="N244" s="223" t="s">
        <v>43</v>
      </c>
      <c r="O244" s="64"/>
      <c r="P244" s="182">
        <f>O244*H244</f>
        <v>0</v>
      </c>
      <c r="Q244" s="182">
        <v>1.78E-2</v>
      </c>
      <c r="R244" s="182">
        <f>Q244*H244</f>
        <v>1.78E-2</v>
      </c>
      <c r="S244" s="182">
        <v>0</v>
      </c>
      <c r="T244" s="183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184" t="s">
        <v>168</v>
      </c>
      <c r="AT244" s="184" t="s">
        <v>230</v>
      </c>
      <c r="AU244" s="184" t="s">
        <v>82</v>
      </c>
      <c r="AY244" s="17" t="s">
        <v>121</v>
      </c>
      <c r="BE244" s="185">
        <f>IF(N244="základní",J244,0)</f>
        <v>0</v>
      </c>
      <c r="BF244" s="185">
        <f>IF(N244="snížená",J244,0)</f>
        <v>0</v>
      </c>
      <c r="BG244" s="185">
        <f>IF(N244="zákl. přenesená",J244,0)</f>
        <v>0</v>
      </c>
      <c r="BH244" s="185">
        <f>IF(N244="sníž. přenesená",J244,0)</f>
        <v>0</v>
      </c>
      <c r="BI244" s="185">
        <f>IF(N244="nulová",J244,0)</f>
        <v>0</v>
      </c>
      <c r="BJ244" s="17" t="s">
        <v>80</v>
      </c>
      <c r="BK244" s="185">
        <f>ROUND(I244*H244,2)</f>
        <v>0</v>
      </c>
      <c r="BL244" s="17" t="s">
        <v>128</v>
      </c>
      <c r="BM244" s="184" t="s">
        <v>342</v>
      </c>
    </row>
    <row r="245" spans="1:65" s="13" customFormat="1" ht="10.199999999999999">
      <c r="B245" s="191"/>
      <c r="C245" s="192"/>
      <c r="D245" s="193" t="s">
        <v>132</v>
      </c>
      <c r="E245" s="194" t="s">
        <v>28</v>
      </c>
      <c r="F245" s="195" t="s">
        <v>80</v>
      </c>
      <c r="G245" s="192"/>
      <c r="H245" s="196">
        <v>1</v>
      </c>
      <c r="I245" s="197"/>
      <c r="J245" s="192"/>
      <c r="K245" s="192"/>
      <c r="L245" s="198"/>
      <c r="M245" s="199"/>
      <c r="N245" s="200"/>
      <c r="O245" s="200"/>
      <c r="P245" s="200"/>
      <c r="Q245" s="200"/>
      <c r="R245" s="200"/>
      <c r="S245" s="200"/>
      <c r="T245" s="201"/>
      <c r="AT245" s="202" t="s">
        <v>132</v>
      </c>
      <c r="AU245" s="202" t="s">
        <v>82</v>
      </c>
      <c r="AV245" s="13" t="s">
        <v>82</v>
      </c>
      <c r="AW245" s="13" t="s">
        <v>34</v>
      </c>
      <c r="AX245" s="13" t="s">
        <v>72</v>
      </c>
      <c r="AY245" s="202" t="s">
        <v>121</v>
      </c>
    </row>
    <row r="246" spans="1:65" s="14" customFormat="1" ht="10.199999999999999">
      <c r="B246" s="203"/>
      <c r="C246" s="204"/>
      <c r="D246" s="193" t="s">
        <v>132</v>
      </c>
      <c r="E246" s="205" t="s">
        <v>28</v>
      </c>
      <c r="F246" s="206" t="s">
        <v>134</v>
      </c>
      <c r="G246" s="204"/>
      <c r="H246" s="207">
        <v>1</v>
      </c>
      <c r="I246" s="208"/>
      <c r="J246" s="204"/>
      <c r="K246" s="204"/>
      <c r="L246" s="209"/>
      <c r="M246" s="210"/>
      <c r="N246" s="211"/>
      <c r="O246" s="211"/>
      <c r="P246" s="211"/>
      <c r="Q246" s="211"/>
      <c r="R246" s="211"/>
      <c r="S246" s="211"/>
      <c r="T246" s="212"/>
      <c r="AT246" s="213" t="s">
        <v>132</v>
      </c>
      <c r="AU246" s="213" t="s">
        <v>82</v>
      </c>
      <c r="AV246" s="14" t="s">
        <v>128</v>
      </c>
      <c r="AW246" s="14" t="s">
        <v>34</v>
      </c>
      <c r="AX246" s="14" t="s">
        <v>80</v>
      </c>
      <c r="AY246" s="213" t="s">
        <v>121</v>
      </c>
    </row>
    <row r="247" spans="1:65" s="2" customFormat="1" ht="24.15" customHeight="1">
      <c r="A247" s="34"/>
      <c r="B247" s="35"/>
      <c r="C247" s="173" t="s">
        <v>343</v>
      </c>
      <c r="D247" s="173" t="s">
        <v>123</v>
      </c>
      <c r="E247" s="174" t="s">
        <v>344</v>
      </c>
      <c r="F247" s="175" t="s">
        <v>345</v>
      </c>
      <c r="G247" s="176" t="s">
        <v>147</v>
      </c>
      <c r="H247" s="177">
        <v>230</v>
      </c>
      <c r="I247" s="178"/>
      <c r="J247" s="179">
        <f>ROUND(I247*H247,2)</f>
        <v>0</v>
      </c>
      <c r="K247" s="175" t="s">
        <v>127</v>
      </c>
      <c r="L247" s="39"/>
      <c r="M247" s="180" t="s">
        <v>28</v>
      </c>
      <c r="N247" s="181" t="s">
        <v>43</v>
      </c>
      <c r="O247" s="64"/>
      <c r="P247" s="182">
        <f>O247*H247</f>
        <v>0</v>
      </c>
      <c r="Q247" s="182">
        <v>0</v>
      </c>
      <c r="R247" s="182">
        <f>Q247*H247</f>
        <v>0</v>
      </c>
      <c r="S247" s="182">
        <v>0</v>
      </c>
      <c r="T247" s="183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184" t="s">
        <v>128</v>
      </c>
      <c r="AT247" s="184" t="s">
        <v>123</v>
      </c>
      <c r="AU247" s="184" t="s">
        <v>82</v>
      </c>
      <c r="AY247" s="17" t="s">
        <v>121</v>
      </c>
      <c r="BE247" s="185">
        <f>IF(N247="základní",J247,0)</f>
        <v>0</v>
      </c>
      <c r="BF247" s="185">
        <f>IF(N247="snížená",J247,0)</f>
        <v>0</v>
      </c>
      <c r="BG247" s="185">
        <f>IF(N247="zákl. přenesená",J247,0)</f>
        <v>0</v>
      </c>
      <c r="BH247" s="185">
        <f>IF(N247="sníž. přenesená",J247,0)</f>
        <v>0</v>
      </c>
      <c r="BI247" s="185">
        <f>IF(N247="nulová",J247,0)</f>
        <v>0</v>
      </c>
      <c r="BJ247" s="17" t="s">
        <v>80</v>
      </c>
      <c r="BK247" s="185">
        <f>ROUND(I247*H247,2)</f>
        <v>0</v>
      </c>
      <c r="BL247" s="17" t="s">
        <v>128</v>
      </c>
      <c r="BM247" s="184" t="s">
        <v>346</v>
      </c>
    </row>
    <row r="248" spans="1:65" s="2" customFormat="1" ht="10.199999999999999">
      <c r="A248" s="34"/>
      <c r="B248" s="35"/>
      <c r="C248" s="36"/>
      <c r="D248" s="186" t="s">
        <v>130</v>
      </c>
      <c r="E248" s="36"/>
      <c r="F248" s="187" t="s">
        <v>347</v>
      </c>
      <c r="G248" s="36"/>
      <c r="H248" s="36"/>
      <c r="I248" s="188"/>
      <c r="J248" s="36"/>
      <c r="K248" s="36"/>
      <c r="L248" s="39"/>
      <c r="M248" s="189"/>
      <c r="N248" s="190"/>
      <c r="O248" s="64"/>
      <c r="P248" s="64"/>
      <c r="Q248" s="64"/>
      <c r="R248" s="64"/>
      <c r="S248" s="64"/>
      <c r="T248" s="65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130</v>
      </c>
      <c r="AU248" s="17" t="s">
        <v>82</v>
      </c>
    </row>
    <row r="249" spans="1:65" s="13" customFormat="1" ht="10.199999999999999">
      <c r="B249" s="191"/>
      <c r="C249" s="192"/>
      <c r="D249" s="193" t="s">
        <v>132</v>
      </c>
      <c r="E249" s="194" t="s">
        <v>28</v>
      </c>
      <c r="F249" s="195" t="s">
        <v>348</v>
      </c>
      <c r="G249" s="192"/>
      <c r="H249" s="196">
        <v>230</v>
      </c>
      <c r="I249" s="197"/>
      <c r="J249" s="192"/>
      <c r="K249" s="192"/>
      <c r="L249" s="198"/>
      <c r="M249" s="199"/>
      <c r="N249" s="200"/>
      <c r="O249" s="200"/>
      <c r="P249" s="200"/>
      <c r="Q249" s="200"/>
      <c r="R249" s="200"/>
      <c r="S249" s="200"/>
      <c r="T249" s="201"/>
      <c r="AT249" s="202" t="s">
        <v>132</v>
      </c>
      <c r="AU249" s="202" t="s">
        <v>82</v>
      </c>
      <c r="AV249" s="13" t="s">
        <v>82</v>
      </c>
      <c r="AW249" s="13" t="s">
        <v>34</v>
      </c>
      <c r="AX249" s="13" t="s">
        <v>72</v>
      </c>
      <c r="AY249" s="202" t="s">
        <v>121</v>
      </c>
    </row>
    <row r="250" spans="1:65" s="14" customFormat="1" ht="10.199999999999999">
      <c r="B250" s="203"/>
      <c r="C250" s="204"/>
      <c r="D250" s="193" t="s">
        <v>132</v>
      </c>
      <c r="E250" s="205" t="s">
        <v>28</v>
      </c>
      <c r="F250" s="206" t="s">
        <v>134</v>
      </c>
      <c r="G250" s="204"/>
      <c r="H250" s="207">
        <v>230</v>
      </c>
      <c r="I250" s="208"/>
      <c r="J250" s="204"/>
      <c r="K250" s="204"/>
      <c r="L250" s="209"/>
      <c r="M250" s="210"/>
      <c r="N250" s="211"/>
      <c r="O250" s="211"/>
      <c r="P250" s="211"/>
      <c r="Q250" s="211"/>
      <c r="R250" s="211"/>
      <c r="S250" s="211"/>
      <c r="T250" s="212"/>
      <c r="AT250" s="213" t="s">
        <v>132</v>
      </c>
      <c r="AU250" s="213" t="s">
        <v>82</v>
      </c>
      <c r="AV250" s="14" t="s">
        <v>128</v>
      </c>
      <c r="AW250" s="14" t="s">
        <v>34</v>
      </c>
      <c r="AX250" s="14" t="s">
        <v>80</v>
      </c>
      <c r="AY250" s="213" t="s">
        <v>121</v>
      </c>
    </row>
    <row r="251" spans="1:65" s="2" customFormat="1" ht="16.5" customHeight="1">
      <c r="A251" s="34"/>
      <c r="B251" s="35"/>
      <c r="C251" s="214" t="s">
        <v>349</v>
      </c>
      <c r="D251" s="214" t="s">
        <v>230</v>
      </c>
      <c r="E251" s="215" t="s">
        <v>350</v>
      </c>
      <c r="F251" s="216" t="s">
        <v>351</v>
      </c>
      <c r="G251" s="217" t="s">
        <v>147</v>
      </c>
      <c r="H251" s="218">
        <v>241.5</v>
      </c>
      <c r="I251" s="219"/>
      <c r="J251" s="220">
        <f>ROUND(I251*H251,2)</f>
        <v>0</v>
      </c>
      <c r="K251" s="216" t="s">
        <v>127</v>
      </c>
      <c r="L251" s="221"/>
      <c r="M251" s="222" t="s">
        <v>28</v>
      </c>
      <c r="N251" s="223" t="s">
        <v>43</v>
      </c>
      <c r="O251" s="64"/>
      <c r="P251" s="182">
        <f>O251*H251</f>
        <v>0</v>
      </c>
      <c r="Q251" s="182">
        <v>2.1099999999999999E-3</v>
      </c>
      <c r="R251" s="182">
        <f>Q251*H251</f>
        <v>0.50956499999999993</v>
      </c>
      <c r="S251" s="182">
        <v>0</v>
      </c>
      <c r="T251" s="183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84" t="s">
        <v>168</v>
      </c>
      <c r="AT251" s="184" t="s">
        <v>230</v>
      </c>
      <c r="AU251" s="184" t="s">
        <v>82</v>
      </c>
      <c r="AY251" s="17" t="s">
        <v>121</v>
      </c>
      <c r="BE251" s="185">
        <f>IF(N251="základní",J251,0)</f>
        <v>0</v>
      </c>
      <c r="BF251" s="185">
        <f>IF(N251="snížená",J251,0)</f>
        <v>0</v>
      </c>
      <c r="BG251" s="185">
        <f>IF(N251="zákl. přenesená",J251,0)</f>
        <v>0</v>
      </c>
      <c r="BH251" s="185">
        <f>IF(N251="sníž. přenesená",J251,0)</f>
        <v>0</v>
      </c>
      <c r="BI251" s="185">
        <f>IF(N251="nulová",J251,0)</f>
        <v>0</v>
      </c>
      <c r="BJ251" s="17" t="s">
        <v>80</v>
      </c>
      <c r="BK251" s="185">
        <f>ROUND(I251*H251,2)</f>
        <v>0</v>
      </c>
      <c r="BL251" s="17" t="s">
        <v>128</v>
      </c>
      <c r="BM251" s="184" t="s">
        <v>352</v>
      </c>
    </row>
    <row r="252" spans="1:65" s="13" customFormat="1" ht="10.199999999999999">
      <c r="B252" s="191"/>
      <c r="C252" s="192"/>
      <c r="D252" s="193" t="s">
        <v>132</v>
      </c>
      <c r="E252" s="194" t="s">
        <v>28</v>
      </c>
      <c r="F252" s="195" t="s">
        <v>353</v>
      </c>
      <c r="G252" s="192"/>
      <c r="H252" s="196">
        <v>241.5</v>
      </c>
      <c r="I252" s="197"/>
      <c r="J252" s="192"/>
      <c r="K252" s="192"/>
      <c r="L252" s="198"/>
      <c r="M252" s="199"/>
      <c r="N252" s="200"/>
      <c r="O252" s="200"/>
      <c r="P252" s="200"/>
      <c r="Q252" s="200"/>
      <c r="R252" s="200"/>
      <c r="S252" s="200"/>
      <c r="T252" s="201"/>
      <c r="AT252" s="202" t="s">
        <v>132</v>
      </c>
      <c r="AU252" s="202" t="s">
        <v>82</v>
      </c>
      <c r="AV252" s="13" t="s">
        <v>82</v>
      </c>
      <c r="AW252" s="13" t="s">
        <v>34</v>
      </c>
      <c r="AX252" s="13" t="s">
        <v>72</v>
      </c>
      <c r="AY252" s="202" t="s">
        <v>121</v>
      </c>
    </row>
    <row r="253" spans="1:65" s="14" customFormat="1" ht="10.199999999999999">
      <c r="B253" s="203"/>
      <c r="C253" s="204"/>
      <c r="D253" s="193" t="s">
        <v>132</v>
      </c>
      <c r="E253" s="205" t="s">
        <v>28</v>
      </c>
      <c r="F253" s="206" t="s">
        <v>134</v>
      </c>
      <c r="G253" s="204"/>
      <c r="H253" s="207">
        <v>241.5</v>
      </c>
      <c r="I253" s="208"/>
      <c r="J253" s="204"/>
      <c r="K253" s="204"/>
      <c r="L253" s="209"/>
      <c r="M253" s="210"/>
      <c r="N253" s="211"/>
      <c r="O253" s="211"/>
      <c r="P253" s="211"/>
      <c r="Q253" s="211"/>
      <c r="R253" s="211"/>
      <c r="S253" s="211"/>
      <c r="T253" s="212"/>
      <c r="AT253" s="213" t="s">
        <v>132</v>
      </c>
      <c r="AU253" s="213" t="s">
        <v>82</v>
      </c>
      <c r="AV253" s="14" t="s">
        <v>128</v>
      </c>
      <c r="AW253" s="14" t="s">
        <v>34</v>
      </c>
      <c r="AX253" s="14" t="s">
        <v>80</v>
      </c>
      <c r="AY253" s="213" t="s">
        <v>121</v>
      </c>
    </row>
    <row r="254" spans="1:65" s="2" customFormat="1" ht="24.15" customHeight="1">
      <c r="A254" s="34"/>
      <c r="B254" s="35"/>
      <c r="C254" s="173" t="s">
        <v>354</v>
      </c>
      <c r="D254" s="173" t="s">
        <v>123</v>
      </c>
      <c r="E254" s="174" t="s">
        <v>355</v>
      </c>
      <c r="F254" s="175" t="s">
        <v>356</v>
      </c>
      <c r="G254" s="176" t="s">
        <v>305</v>
      </c>
      <c r="H254" s="177">
        <v>12</v>
      </c>
      <c r="I254" s="178"/>
      <c r="J254" s="179">
        <f>ROUND(I254*H254,2)</f>
        <v>0</v>
      </c>
      <c r="K254" s="175" t="s">
        <v>127</v>
      </c>
      <c r="L254" s="39"/>
      <c r="M254" s="180" t="s">
        <v>28</v>
      </c>
      <c r="N254" s="181" t="s">
        <v>43</v>
      </c>
      <c r="O254" s="64"/>
      <c r="P254" s="182">
        <f>O254*H254</f>
        <v>0</v>
      </c>
      <c r="Q254" s="182">
        <v>0</v>
      </c>
      <c r="R254" s="182">
        <f>Q254*H254</f>
        <v>0</v>
      </c>
      <c r="S254" s="182">
        <v>0</v>
      </c>
      <c r="T254" s="183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184" t="s">
        <v>128</v>
      </c>
      <c r="AT254" s="184" t="s">
        <v>123</v>
      </c>
      <c r="AU254" s="184" t="s">
        <v>82</v>
      </c>
      <c r="AY254" s="17" t="s">
        <v>121</v>
      </c>
      <c r="BE254" s="185">
        <f>IF(N254="základní",J254,0)</f>
        <v>0</v>
      </c>
      <c r="BF254" s="185">
        <f>IF(N254="snížená",J254,0)</f>
        <v>0</v>
      </c>
      <c r="BG254" s="185">
        <f>IF(N254="zákl. přenesená",J254,0)</f>
        <v>0</v>
      </c>
      <c r="BH254" s="185">
        <f>IF(N254="sníž. přenesená",J254,0)</f>
        <v>0</v>
      </c>
      <c r="BI254" s="185">
        <f>IF(N254="nulová",J254,0)</f>
        <v>0</v>
      </c>
      <c r="BJ254" s="17" t="s">
        <v>80</v>
      </c>
      <c r="BK254" s="185">
        <f>ROUND(I254*H254,2)</f>
        <v>0</v>
      </c>
      <c r="BL254" s="17" t="s">
        <v>128</v>
      </c>
      <c r="BM254" s="184" t="s">
        <v>357</v>
      </c>
    </row>
    <row r="255" spans="1:65" s="2" customFormat="1" ht="10.199999999999999">
      <c r="A255" s="34"/>
      <c r="B255" s="35"/>
      <c r="C255" s="36"/>
      <c r="D255" s="186" t="s">
        <v>130</v>
      </c>
      <c r="E255" s="36"/>
      <c r="F255" s="187" t="s">
        <v>358</v>
      </c>
      <c r="G255" s="36"/>
      <c r="H255" s="36"/>
      <c r="I255" s="188"/>
      <c r="J255" s="36"/>
      <c r="K255" s="36"/>
      <c r="L255" s="39"/>
      <c r="M255" s="189"/>
      <c r="N255" s="190"/>
      <c r="O255" s="64"/>
      <c r="P255" s="64"/>
      <c r="Q255" s="64"/>
      <c r="R255" s="64"/>
      <c r="S255" s="64"/>
      <c r="T255" s="65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7" t="s">
        <v>130</v>
      </c>
      <c r="AU255" s="17" t="s">
        <v>82</v>
      </c>
    </row>
    <row r="256" spans="1:65" s="13" customFormat="1" ht="10.199999999999999">
      <c r="B256" s="191"/>
      <c r="C256" s="192"/>
      <c r="D256" s="193" t="s">
        <v>132</v>
      </c>
      <c r="E256" s="194" t="s">
        <v>28</v>
      </c>
      <c r="F256" s="195" t="s">
        <v>193</v>
      </c>
      <c r="G256" s="192"/>
      <c r="H256" s="196">
        <v>12</v>
      </c>
      <c r="I256" s="197"/>
      <c r="J256" s="192"/>
      <c r="K256" s="192"/>
      <c r="L256" s="198"/>
      <c r="M256" s="199"/>
      <c r="N256" s="200"/>
      <c r="O256" s="200"/>
      <c r="P256" s="200"/>
      <c r="Q256" s="200"/>
      <c r="R256" s="200"/>
      <c r="S256" s="200"/>
      <c r="T256" s="201"/>
      <c r="AT256" s="202" t="s">
        <v>132</v>
      </c>
      <c r="AU256" s="202" t="s">
        <v>82</v>
      </c>
      <c r="AV256" s="13" t="s">
        <v>82</v>
      </c>
      <c r="AW256" s="13" t="s">
        <v>34</v>
      </c>
      <c r="AX256" s="13" t="s">
        <v>72</v>
      </c>
      <c r="AY256" s="202" t="s">
        <v>121</v>
      </c>
    </row>
    <row r="257" spans="1:65" s="14" customFormat="1" ht="10.199999999999999">
      <c r="B257" s="203"/>
      <c r="C257" s="204"/>
      <c r="D257" s="193" t="s">
        <v>132</v>
      </c>
      <c r="E257" s="205" t="s">
        <v>28</v>
      </c>
      <c r="F257" s="206" t="s">
        <v>134</v>
      </c>
      <c r="G257" s="204"/>
      <c r="H257" s="207">
        <v>12</v>
      </c>
      <c r="I257" s="208"/>
      <c r="J257" s="204"/>
      <c r="K257" s="204"/>
      <c r="L257" s="209"/>
      <c r="M257" s="210"/>
      <c r="N257" s="211"/>
      <c r="O257" s="211"/>
      <c r="P257" s="211"/>
      <c r="Q257" s="211"/>
      <c r="R257" s="211"/>
      <c r="S257" s="211"/>
      <c r="T257" s="212"/>
      <c r="AT257" s="213" t="s">
        <v>132</v>
      </c>
      <c r="AU257" s="213" t="s">
        <v>82</v>
      </c>
      <c r="AV257" s="14" t="s">
        <v>128</v>
      </c>
      <c r="AW257" s="14" t="s">
        <v>34</v>
      </c>
      <c r="AX257" s="14" t="s">
        <v>80</v>
      </c>
      <c r="AY257" s="213" t="s">
        <v>121</v>
      </c>
    </row>
    <row r="258" spans="1:65" s="2" customFormat="1" ht="16.5" customHeight="1">
      <c r="A258" s="34"/>
      <c r="B258" s="35"/>
      <c r="C258" s="214" t="s">
        <v>359</v>
      </c>
      <c r="D258" s="214" t="s">
        <v>230</v>
      </c>
      <c r="E258" s="215" t="s">
        <v>360</v>
      </c>
      <c r="F258" s="216" t="s">
        <v>361</v>
      </c>
      <c r="G258" s="217" t="s">
        <v>305</v>
      </c>
      <c r="H258" s="218">
        <v>12</v>
      </c>
      <c r="I258" s="219"/>
      <c r="J258" s="220">
        <f>ROUND(I258*H258,2)</f>
        <v>0</v>
      </c>
      <c r="K258" s="216" t="s">
        <v>127</v>
      </c>
      <c r="L258" s="221"/>
      <c r="M258" s="222" t="s">
        <v>28</v>
      </c>
      <c r="N258" s="223" t="s">
        <v>43</v>
      </c>
      <c r="O258" s="64"/>
      <c r="P258" s="182">
        <f>O258*H258</f>
        <v>0</v>
      </c>
      <c r="Q258" s="182">
        <v>3.8999999999999999E-4</v>
      </c>
      <c r="R258" s="182">
        <f>Q258*H258</f>
        <v>4.6800000000000001E-3</v>
      </c>
      <c r="S258" s="182">
        <v>0</v>
      </c>
      <c r="T258" s="183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184" t="s">
        <v>168</v>
      </c>
      <c r="AT258" s="184" t="s">
        <v>230</v>
      </c>
      <c r="AU258" s="184" t="s">
        <v>82</v>
      </c>
      <c r="AY258" s="17" t="s">
        <v>121</v>
      </c>
      <c r="BE258" s="185">
        <f>IF(N258="základní",J258,0)</f>
        <v>0</v>
      </c>
      <c r="BF258" s="185">
        <f>IF(N258="snížená",J258,0)</f>
        <v>0</v>
      </c>
      <c r="BG258" s="185">
        <f>IF(N258="zákl. přenesená",J258,0)</f>
        <v>0</v>
      </c>
      <c r="BH258" s="185">
        <f>IF(N258="sníž. přenesená",J258,0)</f>
        <v>0</v>
      </c>
      <c r="BI258" s="185">
        <f>IF(N258="nulová",J258,0)</f>
        <v>0</v>
      </c>
      <c r="BJ258" s="17" t="s">
        <v>80</v>
      </c>
      <c r="BK258" s="185">
        <f>ROUND(I258*H258,2)</f>
        <v>0</v>
      </c>
      <c r="BL258" s="17" t="s">
        <v>128</v>
      </c>
      <c r="BM258" s="184" t="s">
        <v>362</v>
      </c>
    </row>
    <row r="259" spans="1:65" s="13" customFormat="1" ht="10.199999999999999">
      <c r="B259" s="191"/>
      <c r="C259" s="192"/>
      <c r="D259" s="193" t="s">
        <v>132</v>
      </c>
      <c r="E259" s="194" t="s">
        <v>28</v>
      </c>
      <c r="F259" s="195" t="s">
        <v>193</v>
      </c>
      <c r="G259" s="192"/>
      <c r="H259" s="196">
        <v>12</v>
      </c>
      <c r="I259" s="197"/>
      <c r="J259" s="192"/>
      <c r="K259" s="192"/>
      <c r="L259" s="198"/>
      <c r="M259" s="199"/>
      <c r="N259" s="200"/>
      <c r="O259" s="200"/>
      <c r="P259" s="200"/>
      <c r="Q259" s="200"/>
      <c r="R259" s="200"/>
      <c r="S259" s="200"/>
      <c r="T259" s="201"/>
      <c r="AT259" s="202" t="s">
        <v>132</v>
      </c>
      <c r="AU259" s="202" t="s">
        <v>82</v>
      </c>
      <c r="AV259" s="13" t="s">
        <v>82</v>
      </c>
      <c r="AW259" s="13" t="s">
        <v>34</v>
      </c>
      <c r="AX259" s="13" t="s">
        <v>72</v>
      </c>
      <c r="AY259" s="202" t="s">
        <v>121</v>
      </c>
    </row>
    <row r="260" spans="1:65" s="14" customFormat="1" ht="10.199999999999999">
      <c r="B260" s="203"/>
      <c r="C260" s="204"/>
      <c r="D260" s="193" t="s">
        <v>132</v>
      </c>
      <c r="E260" s="205" t="s">
        <v>28</v>
      </c>
      <c r="F260" s="206" t="s">
        <v>134</v>
      </c>
      <c r="G260" s="204"/>
      <c r="H260" s="207">
        <v>12</v>
      </c>
      <c r="I260" s="208"/>
      <c r="J260" s="204"/>
      <c r="K260" s="204"/>
      <c r="L260" s="209"/>
      <c r="M260" s="210"/>
      <c r="N260" s="211"/>
      <c r="O260" s="211"/>
      <c r="P260" s="211"/>
      <c r="Q260" s="211"/>
      <c r="R260" s="211"/>
      <c r="S260" s="211"/>
      <c r="T260" s="212"/>
      <c r="AT260" s="213" t="s">
        <v>132</v>
      </c>
      <c r="AU260" s="213" t="s">
        <v>82</v>
      </c>
      <c r="AV260" s="14" t="s">
        <v>128</v>
      </c>
      <c r="AW260" s="14" t="s">
        <v>34</v>
      </c>
      <c r="AX260" s="14" t="s">
        <v>80</v>
      </c>
      <c r="AY260" s="213" t="s">
        <v>121</v>
      </c>
    </row>
    <row r="261" spans="1:65" s="2" customFormat="1" ht="16.5" customHeight="1">
      <c r="A261" s="34"/>
      <c r="B261" s="35"/>
      <c r="C261" s="214" t="s">
        <v>363</v>
      </c>
      <c r="D261" s="214" t="s">
        <v>230</v>
      </c>
      <c r="E261" s="215" t="s">
        <v>364</v>
      </c>
      <c r="F261" s="216" t="s">
        <v>365</v>
      </c>
      <c r="G261" s="217" t="s">
        <v>305</v>
      </c>
      <c r="H261" s="218">
        <v>8</v>
      </c>
      <c r="I261" s="219"/>
      <c r="J261" s="220">
        <f>ROUND(I261*H261,2)</f>
        <v>0</v>
      </c>
      <c r="K261" s="216" t="s">
        <v>127</v>
      </c>
      <c r="L261" s="221"/>
      <c r="M261" s="222" t="s">
        <v>28</v>
      </c>
      <c r="N261" s="223" t="s">
        <v>43</v>
      </c>
      <c r="O261" s="64"/>
      <c r="P261" s="182">
        <f>O261*H261</f>
        <v>0</v>
      </c>
      <c r="Q261" s="182">
        <v>4.8000000000000001E-4</v>
      </c>
      <c r="R261" s="182">
        <f>Q261*H261</f>
        <v>3.8400000000000001E-3</v>
      </c>
      <c r="S261" s="182">
        <v>0</v>
      </c>
      <c r="T261" s="183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184" t="s">
        <v>168</v>
      </c>
      <c r="AT261" s="184" t="s">
        <v>230</v>
      </c>
      <c r="AU261" s="184" t="s">
        <v>82</v>
      </c>
      <c r="AY261" s="17" t="s">
        <v>121</v>
      </c>
      <c r="BE261" s="185">
        <f>IF(N261="základní",J261,0)</f>
        <v>0</v>
      </c>
      <c r="BF261" s="185">
        <f>IF(N261="snížená",J261,0)</f>
        <v>0</v>
      </c>
      <c r="BG261" s="185">
        <f>IF(N261="zákl. přenesená",J261,0)</f>
        <v>0</v>
      </c>
      <c r="BH261" s="185">
        <f>IF(N261="sníž. přenesená",J261,0)</f>
        <v>0</v>
      </c>
      <c r="BI261" s="185">
        <f>IF(N261="nulová",J261,0)</f>
        <v>0</v>
      </c>
      <c r="BJ261" s="17" t="s">
        <v>80</v>
      </c>
      <c r="BK261" s="185">
        <f>ROUND(I261*H261,2)</f>
        <v>0</v>
      </c>
      <c r="BL261" s="17" t="s">
        <v>128</v>
      </c>
      <c r="BM261" s="184" t="s">
        <v>366</v>
      </c>
    </row>
    <row r="262" spans="1:65" s="13" customFormat="1" ht="10.199999999999999">
      <c r="B262" s="191"/>
      <c r="C262" s="192"/>
      <c r="D262" s="193" t="s">
        <v>132</v>
      </c>
      <c r="E262" s="194" t="s">
        <v>28</v>
      </c>
      <c r="F262" s="195" t="s">
        <v>168</v>
      </c>
      <c r="G262" s="192"/>
      <c r="H262" s="196">
        <v>8</v>
      </c>
      <c r="I262" s="197"/>
      <c r="J262" s="192"/>
      <c r="K262" s="192"/>
      <c r="L262" s="198"/>
      <c r="M262" s="199"/>
      <c r="N262" s="200"/>
      <c r="O262" s="200"/>
      <c r="P262" s="200"/>
      <c r="Q262" s="200"/>
      <c r="R262" s="200"/>
      <c r="S262" s="200"/>
      <c r="T262" s="201"/>
      <c r="AT262" s="202" t="s">
        <v>132</v>
      </c>
      <c r="AU262" s="202" t="s">
        <v>82</v>
      </c>
      <c r="AV262" s="13" t="s">
        <v>82</v>
      </c>
      <c r="AW262" s="13" t="s">
        <v>34</v>
      </c>
      <c r="AX262" s="13" t="s">
        <v>72</v>
      </c>
      <c r="AY262" s="202" t="s">
        <v>121</v>
      </c>
    </row>
    <row r="263" spans="1:65" s="14" customFormat="1" ht="10.199999999999999">
      <c r="B263" s="203"/>
      <c r="C263" s="204"/>
      <c r="D263" s="193" t="s">
        <v>132</v>
      </c>
      <c r="E263" s="205" t="s">
        <v>28</v>
      </c>
      <c r="F263" s="206" t="s">
        <v>134</v>
      </c>
      <c r="G263" s="204"/>
      <c r="H263" s="207">
        <v>8</v>
      </c>
      <c r="I263" s="208"/>
      <c r="J263" s="204"/>
      <c r="K263" s="204"/>
      <c r="L263" s="209"/>
      <c r="M263" s="210"/>
      <c r="N263" s="211"/>
      <c r="O263" s="211"/>
      <c r="P263" s="211"/>
      <c r="Q263" s="211"/>
      <c r="R263" s="211"/>
      <c r="S263" s="211"/>
      <c r="T263" s="212"/>
      <c r="AT263" s="213" t="s">
        <v>132</v>
      </c>
      <c r="AU263" s="213" t="s">
        <v>82</v>
      </c>
      <c r="AV263" s="14" t="s">
        <v>128</v>
      </c>
      <c r="AW263" s="14" t="s">
        <v>34</v>
      </c>
      <c r="AX263" s="14" t="s">
        <v>80</v>
      </c>
      <c r="AY263" s="213" t="s">
        <v>121</v>
      </c>
    </row>
    <row r="264" spans="1:65" s="2" customFormat="1" ht="16.5" customHeight="1">
      <c r="A264" s="34"/>
      <c r="B264" s="35"/>
      <c r="C264" s="214" t="s">
        <v>367</v>
      </c>
      <c r="D264" s="214" t="s">
        <v>230</v>
      </c>
      <c r="E264" s="215" t="s">
        <v>368</v>
      </c>
      <c r="F264" s="216" t="s">
        <v>369</v>
      </c>
      <c r="G264" s="217" t="s">
        <v>305</v>
      </c>
      <c r="H264" s="218">
        <v>8</v>
      </c>
      <c r="I264" s="219"/>
      <c r="J264" s="220">
        <f>ROUND(I264*H264,2)</f>
        <v>0</v>
      </c>
      <c r="K264" s="216" t="s">
        <v>127</v>
      </c>
      <c r="L264" s="221"/>
      <c r="M264" s="222" t="s">
        <v>28</v>
      </c>
      <c r="N264" s="223" t="s">
        <v>43</v>
      </c>
      <c r="O264" s="64"/>
      <c r="P264" s="182">
        <f>O264*H264</f>
        <v>0</v>
      </c>
      <c r="Q264" s="182">
        <v>3.5999999999999999E-3</v>
      </c>
      <c r="R264" s="182">
        <f>Q264*H264</f>
        <v>2.8799999999999999E-2</v>
      </c>
      <c r="S264" s="182">
        <v>0</v>
      </c>
      <c r="T264" s="183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84" t="s">
        <v>168</v>
      </c>
      <c r="AT264" s="184" t="s">
        <v>230</v>
      </c>
      <c r="AU264" s="184" t="s">
        <v>82</v>
      </c>
      <c r="AY264" s="17" t="s">
        <v>121</v>
      </c>
      <c r="BE264" s="185">
        <f>IF(N264="základní",J264,0)</f>
        <v>0</v>
      </c>
      <c r="BF264" s="185">
        <f>IF(N264="snížená",J264,0)</f>
        <v>0</v>
      </c>
      <c r="BG264" s="185">
        <f>IF(N264="zákl. přenesená",J264,0)</f>
        <v>0</v>
      </c>
      <c r="BH264" s="185">
        <f>IF(N264="sníž. přenesená",J264,0)</f>
        <v>0</v>
      </c>
      <c r="BI264" s="185">
        <f>IF(N264="nulová",J264,0)</f>
        <v>0</v>
      </c>
      <c r="BJ264" s="17" t="s">
        <v>80</v>
      </c>
      <c r="BK264" s="185">
        <f>ROUND(I264*H264,2)</f>
        <v>0</v>
      </c>
      <c r="BL264" s="17" t="s">
        <v>128</v>
      </c>
      <c r="BM264" s="184" t="s">
        <v>370</v>
      </c>
    </row>
    <row r="265" spans="1:65" s="13" customFormat="1" ht="10.199999999999999">
      <c r="B265" s="191"/>
      <c r="C265" s="192"/>
      <c r="D265" s="193" t="s">
        <v>132</v>
      </c>
      <c r="E265" s="194" t="s">
        <v>28</v>
      </c>
      <c r="F265" s="195" t="s">
        <v>168</v>
      </c>
      <c r="G265" s="192"/>
      <c r="H265" s="196">
        <v>8</v>
      </c>
      <c r="I265" s="197"/>
      <c r="J265" s="192"/>
      <c r="K265" s="192"/>
      <c r="L265" s="198"/>
      <c r="M265" s="199"/>
      <c r="N265" s="200"/>
      <c r="O265" s="200"/>
      <c r="P265" s="200"/>
      <c r="Q265" s="200"/>
      <c r="R265" s="200"/>
      <c r="S265" s="200"/>
      <c r="T265" s="201"/>
      <c r="AT265" s="202" t="s">
        <v>132</v>
      </c>
      <c r="AU265" s="202" t="s">
        <v>82</v>
      </c>
      <c r="AV265" s="13" t="s">
        <v>82</v>
      </c>
      <c r="AW265" s="13" t="s">
        <v>34</v>
      </c>
      <c r="AX265" s="13" t="s">
        <v>72</v>
      </c>
      <c r="AY265" s="202" t="s">
        <v>121</v>
      </c>
    </row>
    <row r="266" spans="1:65" s="14" customFormat="1" ht="10.199999999999999">
      <c r="B266" s="203"/>
      <c r="C266" s="204"/>
      <c r="D266" s="193" t="s">
        <v>132</v>
      </c>
      <c r="E266" s="205" t="s">
        <v>28</v>
      </c>
      <c r="F266" s="206" t="s">
        <v>134</v>
      </c>
      <c r="G266" s="204"/>
      <c r="H266" s="207">
        <v>8</v>
      </c>
      <c r="I266" s="208"/>
      <c r="J266" s="204"/>
      <c r="K266" s="204"/>
      <c r="L266" s="209"/>
      <c r="M266" s="210"/>
      <c r="N266" s="211"/>
      <c r="O266" s="211"/>
      <c r="P266" s="211"/>
      <c r="Q266" s="211"/>
      <c r="R266" s="211"/>
      <c r="S266" s="211"/>
      <c r="T266" s="212"/>
      <c r="AT266" s="213" t="s">
        <v>132</v>
      </c>
      <c r="AU266" s="213" t="s">
        <v>82</v>
      </c>
      <c r="AV266" s="14" t="s">
        <v>128</v>
      </c>
      <c r="AW266" s="14" t="s">
        <v>34</v>
      </c>
      <c r="AX266" s="14" t="s">
        <v>80</v>
      </c>
      <c r="AY266" s="213" t="s">
        <v>121</v>
      </c>
    </row>
    <row r="267" spans="1:65" s="2" customFormat="1" ht="24.15" customHeight="1">
      <c r="A267" s="34"/>
      <c r="B267" s="35"/>
      <c r="C267" s="173" t="s">
        <v>371</v>
      </c>
      <c r="D267" s="173" t="s">
        <v>123</v>
      </c>
      <c r="E267" s="174" t="s">
        <v>372</v>
      </c>
      <c r="F267" s="175" t="s">
        <v>373</v>
      </c>
      <c r="G267" s="176" t="s">
        <v>305</v>
      </c>
      <c r="H267" s="177">
        <v>3</v>
      </c>
      <c r="I267" s="178"/>
      <c r="J267" s="179">
        <f>ROUND(I267*H267,2)</f>
        <v>0</v>
      </c>
      <c r="K267" s="175" t="s">
        <v>127</v>
      </c>
      <c r="L267" s="39"/>
      <c r="M267" s="180" t="s">
        <v>28</v>
      </c>
      <c r="N267" s="181" t="s">
        <v>43</v>
      </c>
      <c r="O267" s="64"/>
      <c r="P267" s="182">
        <f>O267*H267</f>
        <v>0</v>
      </c>
      <c r="Q267" s="182">
        <v>0</v>
      </c>
      <c r="R267" s="182">
        <f>Q267*H267</f>
        <v>0</v>
      </c>
      <c r="S267" s="182">
        <v>0</v>
      </c>
      <c r="T267" s="183">
        <f>S267*H267</f>
        <v>0</v>
      </c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184" t="s">
        <v>128</v>
      </c>
      <c r="AT267" s="184" t="s">
        <v>123</v>
      </c>
      <c r="AU267" s="184" t="s">
        <v>82</v>
      </c>
      <c r="AY267" s="17" t="s">
        <v>121</v>
      </c>
      <c r="BE267" s="185">
        <f>IF(N267="základní",J267,0)</f>
        <v>0</v>
      </c>
      <c r="BF267" s="185">
        <f>IF(N267="snížená",J267,0)</f>
        <v>0</v>
      </c>
      <c r="BG267" s="185">
        <f>IF(N267="zákl. přenesená",J267,0)</f>
        <v>0</v>
      </c>
      <c r="BH267" s="185">
        <f>IF(N267="sníž. přenesená",J267,0)</f>
        <v>0</v>
      </c>
      <c r="BI267" s="185">
        <f>IF(N267="nulová",J267,0)</f>
        <v>0</v>
      </c>
      <c r="BJ267" s="17" t="s">
        <v>80</v>
      </c>
      <c r="BK267" s="185">
        <f>ROUND(I267*H267,2)</f>
        <v>0</v>
      </c>
      <c r="BL267" s="17" t="s">
        <v>128</v>
      </c>
      <c r="BM267" s="184" t="s">
        <v>374</v>
      </c>
    </row>
    <row r="268" spans="1:65" s="2" customFormat="1" ht="10.199999999999999">
      <c r="A268" s="34"/>
      <c r="B268" s="35"/>
      <c r="C268" s="36"/>
      <c r="D268" s="186" t="s">
        <v>130</v>
      </c>
      <c r="E268" s="36"/>
      <c r="F268" s="187" t="s">
        <v>375</v>
      </c>
      <c r="G268" s="36"/>
      <c r="H268" s="36"/>
      <c r="I268" s="188"/>
      <c r="J268" s="36"/>
      <c r="K268" s="36"/>
      <c r="L268" s="39"/>
      <c r="M268" s="189"/>
      <c r="N268" s="190"/>
      <c r="O268" s="64"/>
      <c r="P268" s="64"/>
      <c r="Q268" s="64"/>
      <c r="R268" s="64"/>
      <c r="S268" s="64"/>
      <c r="T268" s="65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7" t="s">
        <v>130</v>
      </c>
      <c r="AU268" s="17" t="s">
        <v>82</v>
      </c>
    </row>
    <row r="269" spans="1:65" s="13" customFormat="1" ht="10.199999999999999">
      <c r="B269" s="191"/>
      <c r="C269" s="192"/>
      <c r="D269" s="193" t="s">
        <v>132</v>
      </c>
      <c r="E269" s="194" t="s">
        <v>28</v>
      </c>
      <c r="F269" s="195" t="s">
        <v>139</v>
      </c>
      <c r="G269" s="192"/>
      <c r="H269" s="196">
        <v>3</v>
      </c>
      <c r="I269" s="197"/>
      <c r="J269" s="192"/>
      <c r="K269" s="192"/>
      <c r="L269" s="198"/>
      <c r="M269" s="199"/>
      <c r="N269" s="200"/>
      <c r="O269" s="200"/>
      <c r="P269" s="200"/>
      <c r="Q269" s="200"/>
      <c r="R269" s="200"/>
      <c r="S269" s="200"/>
      <c r="T269" s="201"/>
      <c r="AT269" s="202" t="s">
        <v>132</v>
      </c>
      <c r="AU269" s="202" t="s">
        <v>82</v>
      </c>
      <c r="AV269" s="13" t="s">
        <v>82</v>
      </c>
      <c r="AW269" s="13" t="s">
        <v>34</v>
      </c>
      <c r="AX269" s="13" t="s">
        <v>72</v>
      </c>
      <c r="AY269" s="202" t="s">
        <v>121</v>
      </c>
    </row>
    <row r="270" spans="1:65" s="14" customFormat="1" ht="10.199999999999999">
      <c r="B270" s="203"/>
      <c r="C270" s="204"/>
      <c r="D270" s="193" t="s">
        <v>132</v>
      </c>
      <c r="E270" s="205" t="s">
        <v>28</v>
      </c>
      <c r="F270" s="206" t="s">
        <v>134</v>
      </c>
      <c r="G270" s="204"/>
      <c r="H270" s="207">
        <v>3</v>
      </c>
      <c r="I270" s="208"/>
      <c r="J270" s="204"/>
      <c r="K270" s="204"/>
      <c r="L270" s="209"/>
      <c r="M270" s="210"/>
      <c r="N270" s="211"/>
      <c r="O270" s="211"/>
      <c r="P270" s="211"/>
      <c r="Q270" s="211"/>
      <c r="R270" s="211"/>
      <c r="S270" s="211"/>
      <c r="T270" s="212"/>
      <c r="AT270" s="213" t="s">
        <v>132</v>
      </c>
      <c r="AU270" s="213" t="s">
        <v>82</v>
      </c>
      <c r="AV270" s="14" t="s">
        <v>128</v>
      </c>
      <c r="AW270" s="14" t="s">
        <v>34</v>
      </c>
      <c r="AX270" s="14" t="s">
        <v>80</v>
      </c>
      <c r="AY270" s="213" t="s">
        <v>121</v>
      </c>
    </row>
    <row r="271" spans="1:65" s="2" customFormat="1" ht="16.5" customHeight="1">
      <c r="A271" s="34"/>
      <c r="B271" s="35"/>
      <c r="C271" s="214" t="s">
        <v>376</v>
      </c>
      <c r="D271" s="214" t="s">
        <v>230</v>
      </c>
      <c r="E271" s="215" t="s">
        <v>377</v>
      </c>
      <c r="F271" s="216" t="s">
        <v>378</v>
      </c>
      <c r="G271" s="217" t="s">
        <v>305</v>
      </c>
      <c r="H271" s="218">
        <v>3</v>
      </c>
      <c r="I271" s="219"/>
      <c r="J271" s="220">
        <f>ROUND(I271*H271,2)</f>
        <v>0</v>
      </c>
      <c r="K271" s="216" t="s">
        <v>127</v>
      </c>
      <c r="L271" s="221"/>
      <c r="M271" s="222" t="s">
        <v>28</v>
      </c>
      <c r="N271" s="223" t="s">
        <v>43</v>
      </c>
      <c r="O271" s="64"/>
      <c r="P271" s="182">
        <f>O271*H271</f>
        <v>0</v>
      </c>
      <c r="Q271" s="182">
        <v>7.2000000000000005E-4</v>
      </c>
      <c r="R271" s="182">
        <f>Q271*H271</f>
        <v>2.16E-3</v>
      </c>
      <c r="S271" s="182">
        <v>0</v>
      </c>
      <c r="T271" s="183">
        <f>S271*H271</f>
        <v>0</v>
      </c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184" t="s">
        <v>168</v>
      </c>
      <c r="AT271" s="184" t="s">
        <v>230</v>
      </c>
      <c r="AU271" s="184" t="s">
        <v>82</v>
      </c>
      <c r="AY271" s="17" t="s">
        <v>121</v>
      </c>
      <c r="BE271" s="185">
        <f>IF(N271="základní",J271,0)</f>
        <v>0</v>
      </c>
      <c r="BF271" s="185">
        <f>IF(N271="snížená",J271,0)</f>
        <v>0</v>
      </c>
      <c r="BG271" s="185">
        <f>IF(N271="zákl. přenesená",J271,0)</f>
        <v>0</v>
      </c>
      <c r="BH271" s="185">
        <f>IF(N271="sníž. přenesená",J271,0)</f>
        <v>0</v>
      </c>
      <c r="BI271" s="185">
        <f>IF(N271="nulová",J271,0)</f>
        <v>0</v>
      </c>
      <c r="BJ271" s="17" t="s">
        <v>80</v>
      </c>
      <c r="BK271" s="185">
        <f>ROUND(I271*H271,2)</f>
        <v>0</v>
      </c>
      <c r="BL271" s="17" t="s">
        <v>128</v>
      </c>
      <c r="BM271" s="184" t="s">
        <v>379</v>
      </c>
    </row>
    <row r="272" spans="1:65" s="13" customFormat="1" ht="10.199999999999999">
      <c r="B272" s="191"/>
      <c r="C272" s="192"/>
      <c r="D272" s="193" t="s">
        <v>132</v>
      </c>
      <c r="E272" s="194" t="s">
        <v>28</v>
      </c>
      <c r="F272" s="195" t="s">
        <v>139</v>
      </c>
      <c r="G272" s="192"/>
      <c r="H272" s="196">
        <v>3</v>
      </c>
      <c r="I272" s="197"/>
      <c r="J272" s="192"/>
      <c r="K272" s="192"/>
      <c r="L272" s="198"/>
      <c r="M272" s="199"/>
      <c r="N272" s="200"/>
      <c r="O272" s="200"/>
      <c r="P272" s="200"/>
      <c r="Q272" s="200"/>
      <c r="R272" s="200"/>
      <c r="S272" s="200"/>
      <c r="T272" s="201"/>
      <c r="AT272" s="202" t="s">
        <v>132</v>
      </c>
      <c r="AU272" s="202" t="s">
        <v>82</v>
      </c>
      <c r="AV272" s="13" t="s">
        <v>82</v>
      </c>
      <c r="AW272" s="13" t="s">
        <v>34</v>
      </c>
      <c r="AX272" s="13" t="s">
        <v>72</v>
      </c>
      <c r="AY272" s="202" t="s">
        <v>121</v>
      </c>
    </row>
    <row r="273" spans="1:65" s="14" customFormat="1" ht="10.199999999999999">
      <c r="B273" s="203"/>
      <c r="C273" s="204"/>
      <c r="D273" s="193" t="s">
        <v>132</v>
      </c>
      <c r="E273" s="205" t="s">
        <v>28</v>
      </c>
      <c r="F273" s="206" t="s">
        <v>134</v>
      </c>
      <c r="G273" s="204"/>
      <c r="H273" s="207">
        <v>3</v>
      </c>
      <c r="I273" s="208"/>
      <c r="J273" s="204"/>
      <c r="K273" s="204"/>
      <c r="L273" s="209"/>
      <c r="M273" s="210"/>
      <c r="N273" s="211"/>
      <c r="O273" s="211"/>
      <c r="P273" s="211"/>
      <c r="Q273" s="211"/>
      <c r="R273" s="211"/>
      <c r="S273" s="211"/>
      <c r="T273" s="212"/>
      <c r="AT273" s="213" t="s">
        <v>132</v>
      </c>
      <c r="AU273" s="213" t="s">
        <v>82</v>
      </c>
      <c r="AV273" s="14" t="s">
        <v>128</v>
      </c>
      <c r="AW273" s="14" t="s">
        <v>34</v>
      </c>
      <c r="AX273" s="14" t="s">
        <v>80</v>
      </c>
      <c r="AY273" s="213" t="s">
        <v>121</v>
      </c>
    </row>
    <row r="274" spans="1:65" s="2" customFormat="1" ht="24.15" customHeight="1">
      <c r="A274" s="34"/>
      <c r="B274" s="35"/>
      <c r="C274" s="173" t="s">
        <v>380</v>
      </c>
      <c r="D274" s="173" t="s">
        <v>123</v>
      </c>
      <c r="E274" s="174" t="s">
        <v>381</v>
      </c>
      <c r="F274" s="175" t="s">
        <v>382</v>
      </c>
      <c r="G274" s="176" t="s">
        <v>305</v>
      </c>
      <c r="H274" s="177">
        <v>5</v>
      </c>
      <c r="I274" s="178"/>
      <c r="J274" s="179">
        <f>ROUND(I274*H274,2)</f>
        <v>0</v>
      </c>
      <c r="K274" s="175" t="s">
        <v>127</v>
      </c>
      <c r="L274" s="39"/>
      <c r="M274" s="180" t="s">
        <v>28</v>
      </c>
      <c r="N274" s="181" t="s">
        <v>43</v>
      </c>
      <c r="O274" s="64"/>
      <c r="P274" s="182">
        <f>O274*H274</f>
        <v>0</v>
      </c>
      <c r="Q274" s="182">
        <v>1.6199999999999999E-3</v>
      </c>
      <c r="R274" s="182">
        <f>Q274*H274</f>
        <v>8.0999999999999996E-3</v>
      </c>
      <c r="S274" s="182">
        <v>0</v>
      </c>
      <c r="T274" s="183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84" t="s">
        <v>128</v>
      </c>
      <c r="AT274" s="184" t="s">
        <v>123</v>
      </c>
      <c r="AU274" s="184" t="s">
        <v>82</v>
      </c>
      <c r="AY274" s="17" t="s">
        <v>121</v>
      </c>
      <c r="BE274" s="185">
        <f>IF(N274="základní",J274,0)</f>
        <v>0</v>
      </c>
      <c r="BF274" s="185">
        <f>IF(N274="snížená",J274,0)</f>
        <v>0</v>
      </c>
      <c r="BG274" s="185">
        <f>IF(N274="zákl. přenesená",J274,0)</f>
        <v>0</v>
      </c>
      <c r="BH274" s="185">
        <f>IF(N274="sníž. přenesená",J274,0)</f>
        <v>0</v>
      </c>
      <c r="BI274" s="185">
        <f>IF(N274="nulová",J274,0)</f>
        <v>0</v>
      </c>
      <c r="BJ274" s="17" t="s">
        <v>80</v>
      </c>
      <c r="BK274" s="185">
        <f>ROUND(I274*H274,2)</f>
        <v>0</v>
      </c>
      <c r="BL274" s="17" t="s">
        <v>128</v>
      </c>
      <c r="BM274" s="184" t="s">
        <v>383</v>
      </c>
    </row>
    <row r="275" spans="1:65" s="2" customFormat="1" ht="10.199999999999999">
      <c r="A275" s="34"/>
      <c r="B275" s="35"/>
      <c r="C275" s="36"/>
      <c r="D275" s="186" t="s">
        <v>130</v>
      </c>
      <c r="E275" s="36"/>
      <c r="F275" s="187" t="s">
        <v>384</v>
      </c>
      <c r="G275" s="36"/>
      <c r="H275" s="36"/>
      <c r="I275" s="188"/>
      <c r="J275" s="36"/>
      <c r="K275" s="36"/>
      <c r="L275" s="39"/>
      <c r="M275" s="189"/>
      <c r="N275" s="190"/>
      <c r="O275" s="64"/>
      <c r="P275" s="64"/>
      <c r="Q275" s="64"/>
      <c r="R275" s="64"/>
      <c r="S275" s="64"/>
      <c r="T275" s="65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7" t="s">
        <v>130</v>
      </c>
      <c r="AU275" s="17" t="s">
        <v>82</v>
      </c>
    </row>
    <row r="276" spans="1:65" s="13" customFormat="1" ht="10.199999999999999">
      <c r="B276" s="191"/>
      <c r="C276" s="192"/>
      <c r="D276" s="193" t="s">
        <v>132</v>
      </c>
      <c r="E276" s="194" t="s">
        <v>28</v>
      </c>
      <c r="F276" s="195" t="s">
        <v>151</v>
      </c>
      <c r="G276" s="192"/>
      <c r="H276" s="196">
        <v>5</v>
      </c>
      <c r="I276" s="197"/>
      <c r="J276" s="192"/>
      <c r="K276" s="192"/>
      <c r="L276" s="198"/>
      <c r="M276" s="199"/>
      <c r="N276" s="200"/>
      <c r="O276" s="200"/>
      <c r="P276" s="200"/>
      <c r="Q276" s="200"/>
      <c r="R276" s="200"/>
      <c r="S276" s="200"/>
      <c r="T276" s="201"/>
      <c r="AT276" s="202" t="s">
        <v>132</v>
      </c>
      <c r="AU276" s="202" t="s">
        <v>82</v>
      </c>
      <c r="AV276" s="13" t="s">
        <v>82</v>
      </c>
      <c r="AW276" s="13" t="s">
        <v>34</v>
      </c>
      <c r="AX276" s="13" t="s">
        <v>72</v>
      </c>
      <c r="AY276" s="202" t="s">
        <v>121</v>
      </c>
    </row>
    <row r="277" spans="1:65" s="14" customFormat="1" ht="10.199999999999999">
      <c r="B277" s="203"/>
      <c r="C277" s="204"/>
      <c r="D277" s="193" t="s">
        <v>132</v>
      </c>
      <c r="E277" s="205" t="s">
        <v>28</v>
      </c>
      <c r="F277" s="206" t="s">
        <v>134</v>
      </c>
      <c r="G277" s="204"/>
      <c r="H277" s="207">
        <v>5</v>
      </c>
      <c r="I277" s="208"/>
      <c r="J277" s="204"/>
      <c r="K277" s="204"/>
      <c r="L277" s="209"/>
      <c r="M277" s="210"/>
      <c r="N277" s="211"/>
      <c r="O277" s="211"/>
      <c r="P277" s="211"/>
      <c r="Q277" s="211"/>
      <c r="R277" s="211"/>
      <c r="S277" s="211"/>
      <c r="T277" s="212"/>
      <c r="AT277" s="213" t="s">
        <v>132</v>
      </c>
      <c r="AU277" s="213" t="s">
        <v>82</v>
      </c>
      <c r="AV277" s="14" t="s">
        <v>128</v>
      </c>
      <c r="AW277" s="14" t="s">
        <v>34</v>
      </c>
      <c r="AX277" s="14" t="s">
        <v>80</v>
      </c>
      <c r="AY277" s="213" t="s">
        <v>121</v>
      </c>
    </row>
    <row r="278" spans="1:65" s="2" customFormat="1" ht="16.5" customHeight="1">
      <c r="A278" s="34"/>
      <c r="B278" s="35"/>
      <c r="C278" s="214" t="s">
        <v>385</v>
      </c>
      <c r="D278" s="214" t="s">
        <v>230</v>
      </c>
      <c r="E278" s="215" t="s">
        <v>386</v>
      </c>
      <c r="F278" s="216" t="s">
        <v>387</v>
      </c>
      <c r="G278" s="217" t="s">
        <v>305</v>
      </c>
      <c r="H278" s="218">
        <v>5</v>
      </c>
      <c r="I278" s="219"/>
      <c r="J278" s="220">
        <f>ROUND(I278*H278,2)</f>
        <v>0</v>
      </c>
      <c r="K278" s="216" t="s">
        <v>127</v>
      </c>
      <c r="L278" s="221"/>
      <c r="M278" s="222" t="s">
        <v>28</v>
      </c>
      <c r="N278" s="223" t="s">
        <v>43</v>
      </c>
      <c r="O278" s="64"/>
      <c r="P278" s="182">
        <f>O278*H278</f>
        <v>0</v>
      </c>
      <c r="Q278" s="182">
        <v>1.847E-2</v>
      </c>
      <c r="R278" s="182">
        <f>Q278*H278</f>
        <v>9.2350000000000002E-2</v>
      </c>
      <c r="S278" s="182">
        <v>0</v>
      </c>
      <c r="T278" s="183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184" t="s">
        <v>168</v>
      </c>
      <c r="AT278" s="184" t="s">
        <v>230</v>
      </c>
      <c r="AU278" s="184" t="s">
        <v>82</v>
      </c>
      <c r="AY278" s="17" t="s">
        <v>121</v>
      </c>
      <c r="BE278" s="185">
        <f>IF(N278="základní",J278,0)</f>
        <v>0</v>
      </c>
      <c r="BF278" s="185">
        <f>IF(N278="snížená",J278,0)</f>
        <v>0</v>
      </c>
      <c r="BG278" s="185">
        <f>IF(N278="zákl. přenesená",J278,0)</f>
        <v>0</v>
      </c>
      <c r="BH278" s="185">
        <f>IF(N278="sníž. přenesená",J278,0)</f>
        <v>0</v>
      </c>
      <c r="BI278" s="185">
        <f>IF(N278="nulová",J278,0)</f>
        <v>0</v>
      </c>
      <c r="BJ278" s="17" t="s">
        <v>80</v>
      </c>
      <c r="BK278" s="185">
        <f>ROUND(I278*H278,2)</f>
        <v>0</v>
      </c>
      <c r="BL278" s="17" t="s">
        <v>128</v>
      </c>
      <c r="BM278" s="184" t="s">
        <v>388</v>
      </c>
    </row>
    <row r="279" spans="1:65" s="13" customFormat="1" ht="10.199999999999999">
      <c r="B279" s="191"/>
      <c r="C279" s="192"/>
      <c r="D279" s="193" t="s">
        <v>132</v>
      </c>
      <c r="E279" s="194" t="s">
        <v>28</v>
      </c>
      <c r="F279" s="195" t="s">
        <v>151</v>
      </c>
      <c r="G279" s="192"/>
      <c r="H279" s="196">
        <v>5</v>
      </c>
      <c r="I279" s="197"/>
      <c r="J279" s="192"/>
      <c r="K279" s="192"/>
      <c r="L279" s="198"/>
      <c r="M279" s="199"/>
      <c r="N279" s="200"/>
      <c r="O279" s="200"/>
      <c r="P279" s="200"/>
      <c r="Q279" s="200"/>
      <c r="R279" s="200"/>
      <c r="S279" s="200"/>
      <c r="T279" s="201"/>
      <c r="AT279" s="202" t="s">
        <v>132</v>
      </c>
      <c r="AU279" s="202" t="s">
        <v>82</v>
      </c>
      <c r="AV279" s="13" t="s">
        <v>82</v>
      </c>
      <c r="AW279" s="13" t="s">
        <v>34</v>
      </c>
      <c r="AX279" s="13" t="s">
        <v>72</v>
      </c>
      <c r="AY279" s="202" t="s">
        <v>121</v>
      </c>
    </row>
    <row r="280" spans="1:65" s="14" customFormat="1" ht="10.199999999999999">
      <c r="B280" s="203"/>
      <c r="C280" s="204"/>
      <c r="D280" s="193" t="s">
        <v>132</v>
      </c>
      <c r="E280" s="205" t="s">
        <v>28</v>
      </c>
      <c r="F280" s="206" t="s">
        <v>134</v>
      </c>
      <c r="G280" s="204"/>
      <c r="H280" s="207">
        <v>5</v>
      </c>
      <c r="I280" s="208"/>
      <c r="J280" s="204"/>
      <c r="K280" s="204"/>
      <c r="L280" s="209"/>
      <c r="M280" s="210"/>
      <c r="N280" s="211"/>
      <c r="O280" s="211"/>
      <c r="P280" s="211"/>
      <c r="Q280" s="211"/>
      <c r="R280" s="211"/>
      <c r="S280" s="211"/>
      <c r="T280" s="212"/>
      <c r="AT280" s="213" t="s">
        <v>132</v>
      </c>
      <c r="AU280" s="213" t="s">
        <v>82</v>
      </c>
      <c r="AV280" s="14" t="s">
        <v>128</v>
      </c>
      <c r="AW280" s="14" t="s">
        <v>34</v>
      </c>
      <c r="AX280" s="14" t="s">
        <v>80</v>
      </c>
      <c r="AY280" s="213" t="s">
        <v>121</v>
      </c>
    </row>
    <row r="281" spans="1:65" s="2" customFormat="1" ht="16.5" customHeight="1">
      <c r="A281" s="34"/>
      <c r="B281" s="35"/>
      <c r="C281" s="214" t="s">
        <v>389</v>
      </c>
      <c r="D281" s="214" t="s">
        <v>230</v>
      </c>
      <c r="E281" s="215" t="s">
        <v>390</v>
      </c>
      <c r="F281" s="216" t="s">
        <v>391</v>
      </c>
      <c r="G281" s="217" t="s">
        <v>305</v>
      </c>
      <c r="H281" s="218">
        <v>5</v>
      </c>
      <c r="I281" s="219"/>
      <c r="J281" s="220">
        <f>ROUND(I281*H281,2)</f>
        <v>0</v>
      </c>
      <c r="K281" s="216" t="s">
        <v>127</v>
      </c>
      <c r="L281" s="221"/>
      <c r="M281" s="222" t="s">
        <v>28</v>
      </c>
      <c r="N281" s="223" t="s">
        <v>43</v>
      </c>
      <c r="O281" s="64"/>
      <c r="P281" s="182">
        <f>O281*H281</f>
        <v>0</v>
      </c>
      <c r="Q281" s="182">
        <v>3.5000000000000001E-3</v>
      </c>
      <c r="R281" s="182">
        <f>Q281*H281</f>
        <v>1.7500000000000002E-2</v>
      </c>
      <c r="S281" s="182">
        <v>0</v>
      </c>
      <c r="T281" s="183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184" t="s">
        <v>168</v>
      </c>
      <c r="AT281" s="184" t="s">
        <v>230</v>
      </c>
      <c r="AU281" s="184" t="s">
        <v>82</v>
      </c>
      <c r="AY281" s="17" t="s">
        <v>121</v>
      </c>
      <c r="BE281" s="185">
        <f>IF(N281="základní",J281,0)</f>
        <v>0</v>
      </c>
      <c r="BF281" s="185">
        <f>IF(N281="snížená",J281,0)</f>
        <v>0</v>
      </c>
      <c r="BG281" s="185">
        <f>IF(N281="zákl. přenesená",J281,0)</f>
        <v>0</v>
      </c>
      <c r="BH281" s="185">
        <f>IF(N281="sníž. přenesená",J281,0)</f>
        <v>0</v>
      </c>
      <c r="BI281" s="185">
        <f>IF(N281="nulová",J281,0)</f>
        <v>0</v>
      </c>
      <c r="BJ281" s="17" t="s">
        <v>80</v>
      </c>
      <c r="BK281" s="185">
        <f>ROUND(I281*H281,2)</f>
        <v>0</v>
      </c>
      <c r="BL281" s="17" t="s">
        <v>128</v>
      </c>
      <c r="BM281" s="184" t="s">
        <v>392</v>
      </c>
    </row>
    <row r="282" spans="1:65" s="13" customFormat="1" ht="10.199999999999999">
      <c r="B282" s="191"/>
      <c r="C282" s="192"/>
      <c r="D282" s="193" t="s">
        <v>132</v>
      </c>
      <c r="E282" s="194" t="s">
        <v>28</v>
      </c>
      <c r="F282" s="195" t="s">
        <v>151</v>
      </c>
      <c r="G282" s="192"/>
      <c r="H282" s="196">
        <v>5</v>
      </c>
      <c r="I282" s="197"/>
      <c r="J282" s="192"/>
      <c r="K282" s="192"/>
      <c r="L282" s="198"/>
      <c r="M282" s="199"/>
      <c r="N282" s="200"/>
      <c r="O282" s="200"/>
      <c r="P282" s="200"/>
      <c r="Q282" s="200"/>
      <c r="R282" s="200"/>
      <c r="S282" s="200"/>
      <c r="T282" s="201"/>
      <c r="AT282" s="202" t="s">
        <v>132</v>
      </c>
      <c r="AU282" s="202" t="s">
        <v>82</v>
      </c>
      <c r="AV282" s="13" t="s">
        <v>82</v>
      </c>
      <c r="AW282" s="13" t="s">
        <v>34</v>
      </c>
      <c r="AX282" s="13" t="s">
        <v>72</v>
      </c>
      <c r="AY282" s="202" t="s">
        <v>121</v>
      </c>
    </row>
    <row r="283" spans="1:65" s="14" customFormat="1" ht="10.199999999999999">
      <c r="B283" s="203"/>
      <c r="C283" s="204"/>
      <c r="D283" s="193" t="s">
        <v>132</v>
      </c>
      <c r="E283" s="205" t="s">
        <v>28</v>
      </c>
      <c r="F283" s="206" t="s">
        <v>134</v>
      </c>
      <c r="G283" s="204"/>
      <c r="H283" s="207">
        <v>5</v>
      </c>
      <c r="I283" s="208"/>
      <c r="J283" s="204"/>
      <c r="K283" s="204"/>
      <c r="L283" s="209"/>
      <c r="M283" s="210"/>
      <c r="N283" s="211"/>
      <c r="O283" s="211"/>
      <c r="P283" s="211"/>
      <c r="Q283" s="211"/>
      <c r="R283" s="211"/>
      <c r="S283" s="211"/>
      <c r="T283" s="212"/>
      <c r="AT283" s="213" t="s">
        <v>132</v>
      </c>
      <c r="AU283" s="213" t="s">
        <v>82</v>
      </c>
      <c r="AV283" s="14" t="s">
        <v>128</v>
      </c>
      <c r="AW283" s="14" t="s">
        <v>34</v>
      </c>
      <c r="AX283" s="14" t="s">
        <v>80</v>
      </c>
      <c r="AY283" s="213" t="s">
        <v>121</v>
      </c>
    </row>
    <row r="284" spans="1:65" s="2" customFormat="1" ht="16.5" customHeight="1">
      <c r="A284" s="34"/>
      <c r="B284" s="35"/>
      <c r="C284" s="173" t="s">
        <v>393</v>
      </c>
      <c r="D284" s="173" t="s">
        <v>123</v>
      </c>
      <c r="E284" s="174" t="s">
        <v>394</v>
      </c>
      <c r="F284" s="175" t="s">
        <v>395</v>
      </c>
      <c r="G284" s="176" t="s">
        <v>305</v>
      </c>
      <c r="H284" s="177">
        <v>1</v>
      </c>
      <c r="I284" s="178"/>
      <c r="J284" s="179">
        <f>ROUND(I284*H284,2)</f>
        <v>0</v>
      </c>
      <c r="K284" s="175" t="s">
        <v>127</v>
      </c>
      <c r="L284" s="39"/>
      <c r="M284" s="180" t="s">
        <v>28</v>
      </c>
      <c r="N284" s="181" t="s">
        <v>43</v>
      </c>
      <c r="O284" s="64"/>
      <c r="P284" s="182">
        <f>O284*H284</f>
        <v>0</v>
      </c>
      <c r="Q284" s="182">
        <v>1.3600000000000001E-3</v>
      </c>
      <c r="R284" s="182">
        <f>Q284*H284</f>
        <v>1.3600000000000001E-3</v>
      </c>
      <c r="S284" s="182">
        <v>0</v>
      </c>
      <c r="T284" s="183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184" t="s">
        <v>128</v>
      </c>
      <c r="AT284" s="184" t="s">
        <v>123</v>
      </c>
      <c r="AU284" s="184" t="s">
        <v>82</v>
      </c>
      <c r="AY284" s="17" t="s">
        <v>121</v>
      </c>
      <c r="BE284" s="185">
        <f>IF(N284="základní",J284,0)</f>
        <v>0</v>
      </c>
      <c r="BF284" s="185">
        <f>IF(N284="snížená",J284,0)</f>
        <v>0</v>
      </c>
      <c r="BG284" s="185">
        <f>IF(N284="zákl. přenesená",J284,0)</f>
        <v>0</v>
      </c>
      <c r="BH284" s="185">
        <f>IF(N284="sníž. přenesená",J284,0)</f>
        <v>0</v>
      </c>
      <c r="BI284" s="185">
        <f>IF(N284="nulová",J284,0)</f>
        <v>0</v>
      </c>
      <c r="BJ284" s="17" t="s">
        <v>80</v>
      </c>
      <c r="BK284" s="185">
        <f>ROUND(I284*H284,2)</f>
        <v>0</v>
      </c>
      <c r="BL284" s="17" t="s">
        <v>128</v>
      </c>
      <c r="BM284" s="184" t="s">
        <v>396</v>
      </c>
    </row>
    <row r="285" spans="1:65" s="2" customFormat="1" ht="10.199999999999999">
      <c r="A285" s="34"/>
      <c r="B285" s="35"/>
      <c r="C285" s="36"/>
      <c r="D285" s="186" t="s">
        <v>130</v>
      </c>
      <c r="E285" s="36"/>
      <c r="F285" s="187" t="s">
        <v>397</v>
      </c>
      <c r="G285" s="36"/>
      <c r="H285" s="36"/>
      <c r="I285" s="188"/>
      <c r="J285" s="36"/>
      <c r="K285" s="36"/>
      <c r="L285" s="39"/>
      <c r="M285" s="189"/>
      <c r="N285" s="190"/>
      <c r="O285" s="64"/>
      <c r="P285" s="64"/>
      <c r="Q285" s="64"/>
      <c r="R285" s="64"/>
      <c r="S285" s="64"/>
      <c r="T285" s="65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7" t="s">
        <v>130</v>
      </c>
      <c r="AU285" s="17" t="s">
        <v>82</v>
      </c>
    </row>
    <row r="286" spans="1:65" s="13" customFormat="1" ht="10.199999999999999">
      <c r="B286" s="191"/>
      <c r="C286" s="192"/>
      <c r="D286" s="193" t="s">
        <v>132</v>
      </c>
      <c r="E286" s="194" t="s">
        <v>28</v>
      </c>
      <c r="F286" s="195" t="s">
        <v>80</v>
      </c>
      <c r="G286" s="192"/>
      <c r="H286" s="196">
        <v>1</v>
      </c>
      <c r="I286" s="197"/>
      <c r="J286" s="192"/>
      <c r="K286" s="192"/>
      <c r="L286" s="198"/>
      <c r="M286" s="199"/>
      <c r="N286" s="200"/>
      <c r="O286" s="200"/>
      <c r="P286" s="200"/>
      <c r="Q286" s="200"/>
      <c r="R286" s="200"/>
      <c r="S286" s="200"/>
      <c r="T286" s="201"/>
      <c r="AT286" s="202" t="s">
        <v>132</v>
      </c>
      <c r="AU286" s="202" t="s">
        <v>82</v>
      </c>
      <c r="AV286" s="13" t="s">
        <v>82</v>
      </c>
      <c r="AW286" s="13" t="s">
        <v>34</v>
      </c>
      <c r="AX286" s="13" t="s">
        <v>72</v>
      </c>
      <c r="AY286" s="202" t="s">
        <v>121</v>
      </c>
    </row>
    <row r="287" spans="1:65" s="14" customFormat="1" ht="10.199999999999999">
      <c r="B287" s="203"/>
      <c r="C287" s="204"/>
      <c r="D287" s="193" t="s">
        <v>132</v>
      </c>
      <c r="E287" s="205" t="s">
        <v>28</v>
      </c>
      <c r="F287" s="206" t="s">
        <v>134</v>
      </c>
      <c r="G287" s="204"/>
      <c r="H287" s="207">
        <v>1</v>
      </c>
      <c r="I287" s="208"/>
      <c r="J287" s="204"/>
      <c r="K287" s="204"/>
      <c r="L287" s="209"/>
      <c r="M287" s="210"/>
      <c r="N287" s="211"/>
      <c r="O287" s="211"/>
      <c r="P287" s="211"/>
      <c r="Q287" s="211"/>
      <c r="R287" s="211"/>
      <c r="S287" s="211"/>
      <c r="T287" s="212"/>
      <c r="AT287" s="213" t="s">
        <v>132</v>
      </c>
      <c r="AU287" s="213" t="s">
        <v>82</v>
      </c>
      <c r="AV287" s="14" t="s">
        <v>128</v>
      </c>
      <c r="AW287" s="14" t="s">
        <v>34</v>
      </c>
      <c r="AX287" s="14" t="s">
        <v>80</v>
      </c>
      <c r="AY287" s="213" t="s">
        <v>121</v>
      </c>
    </row>
    <row r="288" spans="1:65" s="2" customFormat="1" ht="16.5" customHeight="1">
      <c r="A288" s="34"/>
      <c r="B288" s="35"/>
      <c r="C288" s="214" t="s">
        <v>398</v>
      </c>
      <c r="D288" s="214" t="s">
        <v>230</v>
      </c>
      <c r="E288" s="215" t="s">
        <v>399</v>
      </c>
      <c r="F288" s="216" t="s">
        <v>400</v>
      </c>
      <c r="G288" s="217" t="s">
        <v>305</v>
      </c>
      <c r="H288" s="218">
        <v>1</v>
      </c>
      <c r="I288" s="219"/>
      <c r="J288" s="220">
        <f>ROUND(I288*H288,2)</f>
        <v>0</v>
      </c>
      <c r="K288" s="216" t="s">
        <v>127</v>
      </c>
      <c r="L288" s="221"/>
      <c r="M288" s="222" t="s">
        <v>28</v>
      </c>
      <c r="N288" s="223" t="s">
        <v>43</v>
      </c>
      <c r="O288" s="64"/>
      <c r="P288" s="182">
        <f>O288*H288</f>
        <v>0</v>
      </c>
      <c r="Q288" s="182">
        <v>4.8000000000000001E-2</v>
      </c>
      <c r="R288" s="182">
        <f>Q288*H288</f>
        <v>4.8000000000000001E-2</v>
      </c>
      <c r="S288" s="182">
        <v>0</v>
      </c>
      <c r="T288" s="183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84" t="s">
        <v>168</v>
      </c>
      <c r="AT288" s="184" t="s">
        <v>230</v>
      </c>
      <c r="AU288" s="184" t="s">
        <v>82</v>
      </c>
      <c r="AY288" s="17" t="s">
        <v>121</v>
      </c>
      <c r="BE288" s="185">
        <f>IF(N288="základní",J288,0)</f>
        <v>0</v>
      </c>
      <c r="BF288" s="185">
        <f>IF(N288="snížená",J288,0)</f>
        <v>0</v>
      </c>
      <c r="BG288" s="185">
        <f>IF(N288="zákl. přenesená",J288,0)</f>
        <v>0</v>
      </c>
      <c r="BH288" s="185">
        <f>IF(N288="sníž. přenesená",J288,0)</f>
        <v>0</v>
      </c>
      <c r="BI288" s="185">
        <f>IF(N288="nulová",J288,0)</f>
        <v>0</v>
      </c>
      <c r="BJ288" s="17" t="s">
        <v>80</v>
      </c>
      <c r="BK288" s="185">
        <f>ROUND(I288*H288,2)</f>
        <v>0</v>
      </c>
      <c r="BL288" s="17" t="s">
        <v>128</v>
      </c>
      <c r="BM288" s="184" t="s">
        <v>401</v>
      </c>
    </row>
    <row r="289" spans="1:65" s="13" customFormat="1" ht="10.199999999999999">
      <c r="B289" s="191"/>
      <c r="C289" s="192"/>
      <c r="D289" s="193" t="s">
        <v>132</v>
      </c>
      <c r="E289" s="194" t="s">
        <v>28</v>
      </c>
      <c r="F289" s="195" t="s">
        <v>80</v>
      </c>
      <c r="G289" s="192"/>
      <c r="H289" s="196">
        <v>1</v>
      </c>
      <c r="I289" s="197"/>
      <c r="J289" s="192"/>
      <c r="K289" s="192"/>
      <c r="L289" s="198"/>
      <c r="M289" s="199"/>
      <c r="N289" s="200"/>
      <c r="O289" s="200"/>
      <c r="P289" s="200"/>
      <c r="Q289" s="200"/>
      <c r="R289" s="200"/>
      <c r="S289" s="200"/>
      <c r="T289" s="201"/>
      <c r="AT289" s="202" t="s">
        <v>132</v>
      </c>
      <c r="AU289" s="202" t="s">
        <v>82</v>
      </c>
      <c r="AV289" s="13" t="s">
        <v>82</v>
      </c>
      <c r="AW289" s="13" t="s">
        <v>34</v>
      </c>
      <c r="AX289" s="13" t="s">
        <v>72</v>
      </c>
      <c r="AY289" s="202" t="s">
        <v>121</v>
      </c>
    </row>
    <row r="290" spans="1:65" s="14" customFormat="1" ht="10.199999999999999">
      <c r="B290" s="203"/>
      <c r="C290" s="204"/>
      <c r="D290" s="193" t="s">
        <v>132</v>
      </c>
      <c r="E290" s="205" t="s">
        <v>28</v>
      </c>
      <c r="F290" s="206" t="s">
        <v>134</v>
      </c>
      <c r="G290" s="204"/>
      <c r="H290" s="207">
        <v>1</v>
      </c>
      <c r="I290" s="208"/>
      <c r="J290" s="204"/>
      <c r="K290" s="204"/>
      <c r="L290" s="209"/>
      <c r="M290" s="210"/>
      <c r="N290" s="211"/>
      <c r="O290" s="211"/>
      <c r="P290" s="211"/>
      <c r="Q290" s="211"/>
      <c r="R290" s="211"/>
      <c r="S290" s="211"/>
      <c r="T290" s="212"/>
      <c r="AT290" s="213" t="s">
        <v>132</v>
      </c>
      <c r="AU290" s="213" t="s">
        <v>82</v>
      </c>
      <c r="AV290" s="14" t="s">
        <v>128</v>
      </c>
      <c r="AW290" s="14" t="s">
        <v>34</v>
      </c>
      <c r="AX290" s="14" t="s">
        <v>80</v>
      </c>
      <c r="AY290" s="213" t="s">
        <v>121</v>
      </c>
    </row>
    <row r="291" spans="1:65" s="2" customFormat="1" ht="24.15" customHeight="1">
      <c r="A291" s="34"/>
      <c r="B291" s="35"/>
      <c r="C291" s="173" t="s">
        <v>402</v>
      </c>
      <c r="D291" s="173" t="s">
        <v>123</v>
      </c>
      <c r="E291" s="174" t="s">
        <v>403</v>
      </c>
      <c r="F291" s="175" t="s">
        <v>404</v>
      </c>
      <c r="G291" s="176" t="s">
        <v>305</v>
      </c>
      <c r="H291" s="177">
        <v>2</v>
      </c>
      <c r="I291" s="178"/>
      <c r="J291" s="179">
        <f>ROUND(I291*H291,2)</f>
        <v>0</v>
      </c>
      <c r="K291" s="175" t="s">
        <v>127</v>
      </c>
      <c r="L291" s="39"/>
      <c r="M291" s="180" t="s">
        <v>28</v>
      </c>
      <c r="N291" s="181" t="s">
        <v>43</v>
      </c>
      <c r="O291" s="64"/>
      <c r="P291" s="182">
        <f>O291*H291</f>
        <v>0</v>
      </c>
      <c r="Q291" s="182">
        <v>1.65E-3</v>
      </c>
      <c r="R291" s="182">
        <f>Q291*H291</f>
        <v>3.3E-3</v>
      </c>
      <c r="S291" s="182">
        <v>0</v>
      </c>
      <c r="T291" s="183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84" t="s">
        <v>128</v>
      </c>
      <c r="AT291" s="184" t="s">
        <v>123</v>
      </c>
      <c r="AU291" s="184" t="s">
        <v>82</v>
      </c>
      <c r="AY291" s="17" t="s">
        <v>121</v>
      </c>
      <c r="BE291" s="185">
        <f>IF(N291="základní",J291,0)</f>
        <v>0</v>
      </c>
      <c r="BF291" s="185">
        <f>IF(N291="snížená",J291,0)</f>
        <v>0</v>
      </c>
      <c r="BG291" s="185">
        <f>IF(N291="zákl. přenesená",J291,0)</f>
        <v>0</v>
      </c>
      <c r="BH291" s="185">
        <f>IF(N291="sníž. přenesená",J291,0)</f>
        <v>0</v>
      </c>
      <c r="BI291" s="185">
        <f>IF(N291="nulová",J291,0)</f>
        <v>0</v>
      </c>
      <c r="BJ291" s="17" t="s">
        <v>80</v>
      </c>
      <c r="BK291" s="185">
        <f>ROUND(I291*H291,2)</f>
        <v>0</v>
      </c>
      <c r="BL291" s="17" t="s">
        <v>128</v>
      </c>
      <c r="BM291" s="184" t="s">
        <v>405</v>
      </c>
    </row>
    <row r="292" spans="1:65" s="2" customFormat="1" ht="10.199999999999999">
      <c r="A292" s="34"/>
      <c r="B292" s="35"/>
      <c r="C292" s="36"/>
      <c r="D292" s="186" t="s">
        <v>130</v>
      </c>
      <c r="E292" s="36"/>
      <c r="F292" s="187" t="s">
        <v>406</v>
      </c>
      <c r="G292" s="36"/>
      <c r="H292" s="36"/>
      <c r="I292" s="188"/>
      <c r="J292" s="36"/>
      <c r="K292" s="36"/>
      <c r="L292" s="39"/>
      <c r="M292" s="189"/>
      <c r="N292" s="190"/>
      <c r="O292" s="64"/>
      <c r="P292" s="64"/>
      <c r="Q292" s="64"/>
      <c r="R292" s="64"/>
      <c r="S292" s="64"/>
      <c r="T292" s="65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7" t="s">
        <v>130</v>
      </c>
      <c r="AU292" s="17" t="s">
        <v>82</v>
      </c>
    </row>
    <row r="293" spans="1:65" s="13" customFormat="1" ht="10.199999999999999">
      <c r="B293" s="191"/>
      <c r="C293" s="192"/>
      <c r="D293" s="193" t="s">
        <v>132</v>
      </c>
      <c r="E293" s="194" t="s">
        <v>28</v>
      </c>
      <c r="F293" s="195" t="s">
        <v>82</v>
      </c>
      <c r="G293" s="192"/>
      <c r="H293" s="196">
        <v>2</v>
      </c>
      <c r="I293" s="197"/>
      <c r="J293" s="192"/>
      <c r="K293" s="192"/>
      <c r="L293" s="198"/>
      <c r="M293" s="199"/>
      <c r="N293" s="200"/>
      <c r="O293" s="200"/>
      <c r="P293" s="200"/>
      <c r="Q293" s="200"/>
      <c r="R293" s="200"/>
      <c r="S293" s="200"/>
      <c r="T293" s="201"/>
      <c r="AT293" s="202" t="s">
        <v>132</v>
      </c>
      <c r="AU293" s="202" t="s">
        <v>82</v>
      </c>
      <c r="AV293" s="13" t="s">
        <v>82</v>
      </c>
      <c r="AW293" s="13" t="s">
        <v>34</v>
      </c>
      <c r="AX293" s="13" t="s">
        <v>72</v>
      </c>
      <c r="AY293" s="202" t="s">
        <v>121</v>
      </c>
    </row>
    <row r="294" spans="1:65" s="14" customFormat="1" ht="10.199999999999999">
      <c r="B294" s="203"/>
      <c r="C294" s="204"/>
      <c r="D294" s="193" t="s">
        <v>132</v>
      </c>
      <c r="E294" s="205" t="s">
        <v>28</v>
      </c>
      <c r="F294" s="206" t="s">
        <v>134</v>
      </c>
      <c r="G294" s="204"/>
      <c r="H294" s="207">
        <v>2</v>
      </c>
      <c r="I294" s="208"/>
      <c r="J294" s="204"/>
      <c r="K294" s="204"/>
      <c r="L294" s="209"/>
      <c r="M294" s="210"/>
      <c r="N294" s="211"/>
      <c r="O294" s="211"/>
      <c r="P294" s="211"/>
      <c r="Q294" s="211"/>
      <c r="R294" s="211"/>
      <c r="S294" s="211"/>
      <c r="T294" s="212"/>
      <c r="AT294" s="213" t="s">
        <v>132</v>
      </c>
      <c r="AU294" s="213" t="s">
        <v>82</v>
      </c>
      <c r="AV294" s="14" t="s">
        <v>128</v>
      </c>
      <c r="AW294" s="14" t="s">
        <v>34</v>
      </c>
      <c r="AX294" s="14" t="s">
        <v>80</v>
      </c>
      <c r="AY294" s="213" t="s">
        <v>121</v>
      </c>
    </row>
    <row r="295" spans="1:65" s="2" customFormat="1" ht="16.5" customHeight="1">
      <c r="A295" s="34"/>
      <c r="B295" s="35"/>
      <c r="C295" s="214" t="s">
        <v>407</v>
      </c>
      <c r="D295" s="214" t="s">
        <v>230</v>
      </c>
      <c r="E295" s="215" t="s">
        <v>408</v>
      </c>
      <c r="F295" s="216" t="s">
        <v>409</v>
      </c>
      <c r="G295" s="217" t="s">
        <v>305</v>
      </c>
      <c r="H295" s="218">
        <v>2</v>
      </c>
      <c r="I295" s="219"/>
      <c r="J295" s="220">
        <f>ROUND(I295*H295,2)</f>
        <v>0</v>
      </c>
      <c r="K295" s="216" t="s">
        <v>127</v>
      </c>
      <c r="L295" s="221"/>
      <c r="M295" s="222" t="s">
        <v>28</v>
      </c>
      <c r="N295" s="223" t="s">
        <v>43</v>
      </c>
      <c r="O295" s="64"/>
      <c r="P295" s="182">
        <f>O295*H295</f>
        <v>0</v>
      </c>
      <c r="Q295" s="182">
        <v>2.4500000000000001E-2</v>
      </c>
      <c r="R295" s="182">
        <f>Q295*H295</f>
        <v>4.9000000000000002E-2</v>
      </c>
      <c r="S295" s="182">
        <v>0</v>
      </c>
      <c r="T295" s="183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184" t="s">
        <v>168</v>
      </c>
      <c r="AT295" s="184" t="s">
        <v>230</v>
      </c>
      <c r="AU295" s="184" t="s">
        <v>82</v>
      </c>
      <c r="AY295" s="17" t="s">
        <v>121</v>
      </c>
      <c r="BE295" s="185">
        <f>IF(N295="základní",J295,0)</f>
        <v>0</v>
      </c>
      <c r="BF295" s="185">
        <f>IF(N295="snížená",J295,0)</f>
        <v>0</v>
      </c>
      <c r="BG295" s="185">
        <f>IF(N295="zákl. přenesená",J295,0)</f>
        <v>0</v>
      </c>
      <c r="BH295" s="185">
        <f>IF(N295="sníž. přenesená",J295,0)</f>
        <v>0</v>
      </c>
      <c r="BI295" s="185">
        <f>IF(N295="nulová",J295,0)</f>
        <v>0</v>
      </c>
      <c r="BJ295" s="17" t="s">
        <v>80</v>
      </c>
      <c r="BK295" s="185">
        <f>ROUND(I295*H295,2)</f>
        <v>0</v>
      </c>
      <c r="BL295" s="17" t="s">
        <v>128</v>
      </c>
      <c r="BM295" s="184" t="s">
        <v>410</v>
      </c>
    </row>
    <row r="296" spans="1:65" s="13" customFormat="1" ht="10.199999999999999">
      <c r="B296" s="191"/>
      <c r="C296" s="192"/>
      <c r="D296" s="193" t="s">
        <v>132</v>
      </c>
      <c r="E296" s="194" t="s">
        <v>28</v>
      </c>
      <c r="F296" s="195" t="s">
        <v>82</v>
      </c>
      <c r="G296" s="192"/>
      <c r="H296" s="196">
        <v>2</v>
      </c>
      <c r="I296" s="197"/>
      <c r="J296" s="192"/>
      <c r="K296" s="192"/>
      <c r="L296" s="198"/>
      <c r="M296" s="199"/>
      <c r="N296" s="200"/>
      <c r="O296" s="200"/>
      <c r="P296" s="200"/>
      <c r="Q296" s="200"/>
      <c r="R296" s="200"/>
      <c r="S296" s="200"/>
      <c r="T296" s="201"/>
      <c r="AT296" s="202" t="s">
        <v>132</v>
      </c>
      <c r="AU296" s="202" t="s">
        <v>82</v>
      </c>
      <c r="AV296" s="13" t="s">
        <v>82</v>
      </c>
      <c r="AW296" s="13" t="s">
        <v>34</v>
      </c>
      <c r="AX296" s="13" t="s">
        <v>72</v>
      </c>
      <c r="AY296" s="202" t="s">
        <v>121</v>
      </c>
    </row>
    <row r="297" spans="1:65" s="14" customFormat="1" ht="10.199999999999999">
      <c r="B297" s="203"/>
      <c r="C297" s="204"/>
      <c r="D297" s="193" t="s">
        <v>132</v>
      </c>
      <c r="E297" s="205" t="s">
        <v>28</v>
      </c>
      <c r="F297" s="206" t="s">
        <v>134</v>
      </c>
      <c r="G297" s="204"/>
      <c r="H297" s="207">
        <v>2</v>
      </c>
      <c r="I297" s="208"/>
      <c r="J297" s="204"/>
      <c r="K297" s="204"/>
      <c r="L297" s="209"/>
      <c r="M297" s="210"/>
      <c r="N297" s="211"/>
      <c r="O297" s="211"/>
      <c r="P297" s="211"/>
      <c r="Q297" s="211"/>
      <c r="R297" s="211"/>
      <c r="S297" s="211"/>
      <c r="T297" s="212"/>
      <c r="AT297" s="213" t="s">
        <v>132</v>
      </c>
      <c r="AU297" s="213" t="s">
        <v>82</v>
      </c>
      <c r="AV297" s="14" t="s">
        <v>128</v>
      </c>
      <c r="AW297" s="14" t="s">
        <v>34</v>
      </c>
      <c r="AX297" s="14" t="s">
        <v>80</v>
      </c>
      <c r="AY297" s="213" t="s">
        <v>121</v>
      </c>
    </row>
    <row r="298" spans="1:65" s="2" customFormat="1" ht="16.5" customHeight="1">
      <c r="A298" s="34"/>
      <c r="B298" s="35"/>
      <c r="C298" s="214" t="s">
        <v>411</v>
      </c>
      <c r="D298" s="214" t="s">
        <v>230</v>
      </c>
      <c r="E298" s="215" t="s">
        <v>412</v>
      </c>
      <c r="F298" s="216" t="s">
        <v>413</v>
      </c>
      <c r="G298" s="217" t="s">
        <v>305</v>
      </c>
      <c r="H298" s="218">
        <v>2</v>
      </c>
      <c r="I298" s="219"/>
      <c r="J298" s="220">
        <f>ROUND(I298*H298,2)</f>
        <v>0</v>
      </c>
      <c r="K298" s="216" t="s">
        <v>127</v>
      </c>
      <c r="L298" s="221"/>
      <c r="M298" s="222" t="s">
        <v>28</v>
      </c>
      <c r="N298" s="223" t="s">
        <v>43</v>
      </c>
      <c r="O298" s="64"/>
      <c r="P298" s="182">
        <f>O298*H298</f>
        <v>0</v>
      </c>
      <c r="Q298" s="182">
        <v>4.0000000000000001E-3</v>
      </c>
      <c r="R298" s="182">
        <f>Q298*H298</f>
        <v>8.0000000000000002E-3</v>
      </c>
      <c r="S298" s="182">
        <v>0</v>
      </c>
      <c r="T298" s="183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184" t="s">
        <v>168</v>
      </c>
      <c r="AT298" s="184" t="s">
        <v>230</v>
      </c>
      <c r="AU298" s="184" t="s">
        <v>82</v>
      </c>
      <c r="AY298" s="17" t="s">
        <v>121</v>
      </c>
      <c r="BE298" s="185">
        <f>IF(N298="základní",J298,0)</f>
        <v>0</v>
      </c>
      <c r="BF298" s="185">
        <f>IF(N298="snížená",J298,0)</f>
        <v>0</v>
      </c>
      <c r="BG298" s="185">
        <f>IF(N298="zákl. přenesená",J298,0)</f>
        <v>0</v>
      </c>
      <c r="BH298" s="185">
        <f>IF(N298="sníž. přenesená",J298,0)</f>
        <v>0</v>
      </c>
      <c r="BI298" s="185">
        <f>IF(N298="nulová",J298,0)</f>
        <v>0</v>
      </c>
      <c r="BJ298" s="17" t="s">
        <v>80</v>
      </c>
      <c r="BK298" s="185">
        <f>ROUND(I298*H298,2)</f>
        <v>0</v>
      </c>
      <c r="BL298" s="17" t="s">
        <v>128</v>
      </c>
      <c r="BM298" s="184" t="s">
        <v>414</v>
      </c>
    </row>
    <row r="299" spans="1:65" s="13" customFormat="1" ht="10.199999999999999">
      <c r="B299" s="191"/>
      <c r="C299" s="192"/>
      <c r="D299" s="193" t="s">
        <v>132</v>
      </c>
      <c r="E299" s="194" t="s">
        <v>28</v>
      </c>
      <c r="F299" s="195" t="s">
        <v>82</v>
      </c>
      <c r="G299" s="192"/>
      <c r="H299" s="196">
        <v>2</v>
      </c>
      <c r="I299" s="197"/>
      <c r="J299" s="192"/>
      <c r="K299" s="192"/>
      <c r="L299" s="198"/>
      <c r="M299" s="199"/>
      <c r="N299" s="200"/>
      <c r="O299" s="200"/>
      <c r="P299" s="200"/>
      <c r="Q299" s="200"/>
      <c r="R299" s="200"/>
      <c r="S299" s="200"/>
      <c r="T299" s="201"/>
      <c r="AT299" s="202" t="s">
        <v>132</v>
      </c>
      <c r="AU299" s="202" t="s">
        <v>82</v>
      </c>
      <c r="AV299" s="13" t="s">
        <v>82</v>
      </c>
      <c r="AW299" s="13" t="s">
        <v>34</v>
      </c>
      <c r="AX299" s="13" t="s">
        <v>72</v>
      </c>
      <c r="AY299" s="202" t="s">
        <v>121</v>
      </c>
    </row>
    <row r="300" spans="1:65" s="14" customFormat="1" ht="10.199999999999999">
      <c r="B300" s="203"/>
      <c r="C300" s="204"/>
      <c r="D300" s="193" t="s">
        <v>132</v>
      </c>
      <c r="E300" s="205" t="s">
        <v>28</v>
      </c>
      <c r="F300" s="206" t="s">
        <v>134</v>
      </c>
      <c r="G300" s="204"/>
      <c r="H300" s="207">
        <v>2</v>
      </c>
      <c r="I300" s="208"/>
      <c r="J300" s="204"/>
      <c r="K300" s="204"/>
      <c r="L300" s="209"/>
      <c r="M300" s="210"/>
      <c r="N300" s="211"/>
      <c r="O300" s="211"/>
      <c r="P300" s="211"/>
      <c r="Q300" s="211"/>
      <c r="R300" s="211"/>
      <c r="S300" s="211"/>
      <c r="T300" s="212"/>
      <c r="AT300" s="213" t="s">
        <v>132</v>
      </c>
      <c r="AU300" s="213" t="s">
        <v>82</v>
      </c>
      <c r="AV300" s="14" t="s">
        <v>128</v>
      </c>
      <c r="AW300" s="14" t="s">
        <v>34</v>
      </c>
      <c r="AX300" s="14" t="s">
        <v>80</v>
      </c>
      <c r="AY300" s="213" t="s">
        <v>121</v>
      </c>
    </row>
    <row r="301" spans="1:65" s="2" customFormat="1" ht="16.5" customHeight="1">
      <c r="A301" s="34"/>
      <c r="B301" s="35"/>
      <c r="C301" s="214" t="s">
        <v>415</v>
      </c>
      <c r="D301" s="214" t="s">
        <v>230</v>
      </c>
      <c r="E301" s="215" t="s">
        <v>416</v>
      </c>
      <c r="F301" s="216" t="s">
        <v>417</v>
      </c>
      <c r="G301" s="217" t="s">
        <v>305</v>
      </c>
      <c r="H301" s="218">
        <v>15</v>
      </c>
      <c r="I301" s="219"/>
      <c r="J301" s="220">
        <f>ROUND(I301*H301,2)</f>
        <v>0</v>
      </c>
      <c r="K301" s="216" t="s">
        <v>28</v>
      </c>
      <c r="L301" s="221"/>
      <c r="M301" s="222" t="s">
        <v>28</v>
      </c>
      <c r="N301" s="223" t="s">
        <v>43</v>
      </c>
      <c r="O301" s="64"/>
      <c r="P301" s="182">
        <f>O301*H301</f>
        <v>0</v>
      </c>
      <c r="Q301" s="182">
        <v>0</v>
      </c>
      <c r="R301" s="182">
        <f>Q301*H301</f>
        <v>0</v>
      </c>
      <c r="S301" s="182">
        <v>0</v>
      </c>
      <c r="T301" s="183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184" t="s">
        <v>168</v>
      </c>
      <c r="AT301" s="184" t="s">
        <v>230</v>
      </c>
      <c r="AU301" s="184" t="s">
        <v>82</v>
      </c>
      <c r="AY301" s="17" t="s">
        <v>121</v>
      </c>
      <c r="BE301" s="185">
        <f>IF(N301="základní",J301,0)</f>
        <v>0</v>
      </c>
      <c r="BF301" s="185">
        <f>IF(N301="snížená",J301,0)</f>
        <v>0</v>
      </c>
      <c r="BG301" s="185">
        <f>IF(N301="zákl. přenesená",J301,0)</f>
        <v>0</v>
      </c>
      <c r="BH301" s="185">
        <f>IF(N301="sníž. přenesená",J301,0)</f>
        <v>0</v>
      </c>
      <c r="BI301" s="185">
        <f>IF(N301="nulová",J301,0)</f>
        <v>0</v>
      </c>
      <c r="BJ301" s="17" t="s">
        <v>80</v>
      </c>
      <c r="BK301" s="185">
        <f>ROUND(I301*H301,2)</f>
        <v>0</v>
      </c>
      <c r="BL301" s="17" t="s">
        <v>128</v>
      </c>
      <c r="BM301" s="184" t="s">
        <v>418</v>
      </c>
    </row>
    <row r="302" spans="1:65" s="13" customFormat="1" ht="10.199999999999999">
      <c r="B302" s="191"/>
      <c r="C302" s="192"/>
      <c r="D302" s="193" t="s">
        <v>132</v>
      </c>
      <c r="E302" s="194" t="s">
        <v>28</v>
      </c>
      <c r="F302" s="195" t="s">
        <v>8</v>
      </c>
      <c r="G302" s="192"/>
      <c r="H302" s="196">
        <v>15</v>
      </c>
      <c r="I302" s="197"/>
      <c r="J302" s="192"/>
      <c r="K302" s="192"/>
      <c r="L302" s="198"/>
      <c r="M302" s="199"/>
      <c r="N302" s="200"/>
      <c r="O302" s="200"/>
      <c r="P302" s="200"/>
      <c r="Q302" s="200"/>
      <c r="R302" s="200"/>
      <c r="S302" s="200"/>
      <c r="T302" s="201"/>
      <c r="AT302" s="202" t="s">
        <v>132</v>
      </c>
      <c r="AU302" s="202" t="s">
        <v>82</v>
      </c>
      <c r="AV302" s="13" t="s">
        <v>82</v>
      </c>
      <c r="AW302" s="13" t="s">
        <v>34</v>
      </c>
      <c r="AX302" s="13" t="s">
        <v>72</v>
      </c>
      <c r="AY302" s="202" t="s">
        <v>121</v>
      </c>
    </row>
    <row r="303" spans="1:65" s="14" customFormat="1" ht="10.199999999999999">
      <c r="B303" s="203"/>
      <c r="C303" s="204"/>
      <c r="D303" s="193" t="s">
        <v>132</v>
      </c>
      <c r="E303" s="205" t="s">
        <v>28</v>
      </c>
      <c r="F303" s="206" t="s">
        <v>134</v>
      </c>
      <c r="G303" s="204"/>
      <c r="H303" s="207">
        <v>15</v>
      </c>
      <c r="I303" s="208"/>
      <c r="J303" s="204"/>
      <c r="K303" s="204"/>
      <c r="L303" s="209"/>
      <c r="M303" s="210"/>
      <c r="N303" s="211"/>
      <c r="O303" s="211"/>
      <c r="P303" s="211"/>
      <c r="Q303" s="211"/>
      <c r="R303" s="211"/>
      <c r="S303" s="211"/>
      <c r="T303" s="212"/>
      <c r="AT303" s="213" t="s">
        <v>132</v>
      </c>
      <c r="AU303" s="213" t="s">
        <v>82</v>
      </c>
      <c r="AV303" s="14" t="s">
        <v>128</v>
      </c>
      <c r="AW303" s="14" t="s">
        <v>34</v>
      </c>
      <c r="AX303" s="14" t="s">
        <v>80</v>
      </c>
      <c r="AY303" s="213" t="s">
        <v>121</v>
      </c>
    </row>
    <row r="304" spans="1:65" s="2" customFormat="1" ht="16.5" customHeight="1">
      <c r="A304" s="34"/>
      <c r="B304" s="35"/>
      <c r="C304" s="214" t="s">
        <v>419</v>
      </c>
      <c r="D304" s="214" t="s">
        <v>230</v>
      </c>
      <c r="E304" s="215" t="s">
        <v>420</v>
      </c>
      <c r="F304" s="216" t="s">
        <v>421</v>
      </c>
      <c r="G304" s="217" t="s">
        <v>305</v>
      </c>
      <c r="H304" s="218">
        <v>4</v>
      </c>
      <c r="I304" s="219"/>
      <c r="J304" s="220">
        <f>ROUND(I304*H304,2)</f>
        <v>0</v>
      </c>
      <c r="K304" s="216" t="s">
        <v>28</v>
      </c>
      <c r="L304" s="221"/>
      <c r="M304" s="222" t="s">
        <v>28</v>
      </c>
      <c r="N304" s="223" t="s">
        <v>43</v>
      </c>
      <c r="O304" s="64"/>
      <c r="P304" s="182">
        <f>O304*H304</f>
        <v>0</v>
      </c>
      <c r="Q304" s="182">
        <v>0</v>
      </c>
      <c r="R304" s="182">
        <f>Q304*H304</f>
        <v>0</v>
      </c>
      <c r="S304" s="182">
        <v>0</v>
      </c>
      <c r="T304" s="183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184" t="s">
        <v>168</v>
      </c>
      <c r="AT304" s="184" t="s">
        <v>230</v>
      </c>
      <c r="AU304" s="184" t="s">
        <v>82</v>
      </c>
      <c r="AY304" s="17" t="s">
        <v>121</v>
      </c>
      <c r="BE304" s="185">
        <f>IF(N304="základní",J304,0)</f>
        <v>0</v>
      </c>
      <c r="BF304" s="185">
        <f>IF(N304="snížená",J304,0)</f>
        <v>0</v>
      </c>
      <c r="BG304" s="185">
        <f>IF(N304="zákl. přenesená",J304,0)</f>
        <v>0</v>
      </c>
      <c r="BH304" s="185">
        <f>IF(N304="sníž. přenesená",J304,0)</f>
        <v>0</v>
      </c>
      <c r="BI304" s="185">
        <f>IF(N304="nulová",J304,0)</f>
        <v>0</v>
      </c>
      <c r="BJ304" s="17" t="s">
        <v>80</v>
      </c>
      <c r="BK304" s="185">
        <f>ROUND(I304*H304,2)</f>
        <v>0</v>
      </c>
      <c r="BL304" s="17" t="s">
        <v>128</v>
      </c>
      <c r="BM304" s="184" t="s">
        <v>422</v>
      </c>
    </row>
    <row r="305" spans="1:65" s="13" customFormat="1" ht="10.199999999999999">
      <c r="B305" s="191"/>
      <c r="C305" s="192"/>
      <c r="D305" s="193" t="s">
        <v>132</v>
      </c>
      <c r="E305" s="194" t="s">
        <v>28</v>
      </c>
      <c r="F305" s="195" t="s">
        <v>128</v>
      </c>
      <c r="G305" s="192"/>
      <c r="H305" s="196">
        <v>4</v>
      </c>
      <c r="I305" s="197"/>
      <c r="J305" s="192"/>
      <c r="K305" s="192"/>
      <c r="L305" s="198"/>
      <c r="M305" s="199"/>
      <c r="N305" s="200"/>
      <c r="O305" s="200"/>
      <c r="P305" s="200"/>
      <c r="Q305" s="200"/>
      <c r="R305" s="200"/>
      <c r="S305" s="200"/>
      <c r="T305" s="201"/>
      <c r="AT305" s="202" t="s">
        <v>132</v>
      </c>
      <c r="AU305" s="202" t="s">
        <v>82</v>
      </c>
      <c r="AV305" s="13" t="s">
        <v>82</v>
      </c>
      <c r="AW305" s="13" t="s">
        <v>34</v>
      </c>
      <c r="AX305" s="13" t="s">
        <v>72</v>
      </c>
      <c r="AY305" s="202" t="s">
        <v>121</v>
      </c>
    </row>
    <row r="306" spans="1:65" s="14" customFormat="1" ht="10.199999999999999">
      <c r="B306" s="203"/>
      <c r="C306" s="204"/>
      <c r="D306" s="193" t="s">
        <v>132</v>
      </c>
      <c r="E306" s="205" t="s">
        <v>28</v>
      </c>
      <c r="F306" s="206" t="s">
        <v>134</v>
      </c>
      <c r="G306" s="204"/>
      <c r="H306" s="207">
        <v>4</v>
      </c>
      <c r="I306" s="208"/>
      <c r="J306" s="204"/>
      <c r="K306" s="204"/>
      <c r="L306" s="209"/>
      <c r="M306" s="210"/>
      <c r="N306" s="211"/>
      <c r="O306" s="211"/>
      <c r="P306" s="211"/>
      <c r="Q306" s="211"/>
      <c r="R306" s="211"/>
      <c r="S306" s="211"/>
      <c r="T306" s="212"/>
      <c r="AT306" s="213" t="s">
        <v>132</v>
      </c>
      <c r="AU306" s="213" t="s">
        <v>82</v>
      </c>
      <c r="AV306" s="14" t="s">
        <v>128</v>
      </c>
      <c r="AW306" s="14" t="s">
        <v>34</v>
      </c>
      <c r="AX306" s="14" t="s">
        <v>80</v>
      </c>
      <c r="AY306" s="213" t="s">
        <v>121</v>
      </c>
    </row>
    <row r="307" spans="1:65" s="2" customFormat="1" ht="16.5" customHeight="1">
      <c r="A307" s="34"/>
      <c r="B307" s="35"/>
      <c r="C307" s="173" t="s">
        <v>423</v>
      </c>
      <c r="D307" s="173" t="s">
        <v>123</v>
      </c>
      <c r="E307" s="174" t="s">
        <v>424</v>
      </c>
      <c r="F307" s="175" t="s">
        <v>425</v>
      </c>
      <c r="G307" s="176" t="s">
        <v>147</v>
      </c>
      <c r="H307" s="177">
        <v>230</v>
      </c>
      <c r="I307" s="178"/>
      <c r="J307" s="179">
        <f>ROUND(I307*H307,2)</f>
        <v>0</v>
      </c>
      <c r="K307" s="175" t="s">
        <v>127</v>
      </c>
      <c r="L307" s="39"/>
      <c r="M307" s="180" t="s">
        <v>28</v>
      </c>
      <c r="N307" s="181" t="s">
        <v>43</v>
      </c>
      <c r="O307" s="64"/>
      <c r="P307" s="182">
        <f>O307*H307</f>
        <v>0</v>
      </c>
      <c r="Q307" s="182">
        <v>0</v>
      </c>
      <c r="R307" s="182">
        <f>Q307*H307</f>
        <v>0</v>
      </c>
      <c r="S307" s="182">
        <v>0</v>
      </c>
      <c r="T307" s="183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184" t="s">
        <v>128</v>
      </c>
      <c r="AT307" s="184" t="s">
        <v>123</v>
      </c>
      <c r="AU307" s="184" t="s">
        <v>82</v>
      </c>
      <c r="AY307" s="17" t="s">
        <v>121</v>
      </c>
      <c r="BE307" s="185">
        <f>IF(N307="základní",J307,0)</f>
        <v>0</v>
      </c>
      <c r="BF307" s="185">
        <f>IF(N307="snížená",J307,0)</f>
        <v>0</v>
      </c>
      <c r="BG307" s="185">
        <f>IF(N307="zákl. přenesená",J307,0)</f>
        <v>0</v>
      </c>
      <c r="BH307" s="185">
        <f>IF(N307="sníž. přenesená",J307,0)</f>
        <v>0</v>
      </c>
      <c r="BI307" s="185">
        <f>IF(N307="nulová",J307,0)</f>
        <v>0</v>
      </c>
      <c r="BJ307" s="17" t="s">
        <v>80</v>
      </c>
      <c r="BK307" s="185">
        <f>ROUND(I307*H307,2)</f>
        <v>0</v>
      </c>
      <c r="BL307" s="17" t="s">
        <v>128</v>
      </c>
      <c r="BM307" s="184" t="s">
        <v>426</v>
      </c>
    </row>
    <row r="308" spans="1:65" s="2" customFormat="1" ht="10.199999999999999">
      <c r="A308" s="34"/>
      <c r="B308" s="35"/>
      <c r="C308" s="36"/>
      <c r="D308" s="186" t="s">
        <v>130</v>
      </c>
      <c r="E308" s="36"/>
      <c r="F308" s="187" t="s">
        <v>427</v>
      </c>
      <c r="G308" s="36"/>
      <c r="H308" s="36"/>
      <c r="I308" s="188"/>
      <c r="J308" s="36"/>
      <c r="K308" s="36"/>
      <c r="L308" s="39"/>
      <c r="M308" s="189"/>
      <c r="N308" s="190"/>
      <c r="O308" s="64"/>
      <c r="P308" s="64"/>
      <c r="Q308" s="64"/>
      <c r="R308" s="64"/>
      <c r="S308" s="64"/>
      <c r="T308" s="65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7" t="s">
        <v>130</v>
      </c>
      <c r="AU308" s="17" t="s">
        <v>82</v>
      </c>
    </row>
    <row r="309" spans="1:65" s="13" customFormat="1" ht="10.199999999999999">
      <c r="B309" s="191"/>
      <c r="C309" s="192"/>
      <c r="D309" s="193" t="s">
        <v>132</v>
      </c>
      <c r="E309" s="194" t="s">
        <v>28</v>
      </c>
      <c r="F309" s="195" t="s">
        <v>348</v>
      </c>
      <c r="G309" s="192"/>
      <c r="H309" s="196">
        <v>230</v>
      </c>
      <c r="I309" s="197"/>
      <c r="J309" s="192"/>
      <c r="K309" s="192"/>
      <c r="L309" s="198"/>
      <c r="M309" s="199"/>
      <c r="N309" s="200"/>
      <c r="O309" s="200"/>
      <c r="P309" s="200"/>
      <c r="Q309" s="200"/>
      <c r="R309" s="200"/>
      <c r="S309" s="200"/>
      <c r="T309" s="201"/>
      <c r="AT309" s="202" t="s">
        <v>132</v>
      </c>
      <c r="AU309" s="202" t="s">
        <v>82</v>
      </c>
      <c r="AV309" s="13" t="s">
        <v>82</v>
      </c>
      <c r="AW309" s="13" t="s">
        <v>34</v>
      </c>
      <c r="AX309" s="13" t="s">
        <v>72</v>
      </c>
      <c r="AY309" s="202" t="s">
        <v>121</v>
      </c>
    </row>
    <row r="310" spans="1:65" s="14" customFormat="1" ht="10.199999999999999">
      <c r="B310" s="203"/>
      <c r="C310" s="204"/>
      <c r="D310" s="193" t="s">
        <v>132</v>
      </c>
      <c r="E310" s="205" t="s">
        <v>28</v>
      </c>
      <c r="F310" s="206" t="s">
        <v>134</v>
      </c>
      <c r="G310" s="204"/>
      <c r="H310" s="207">
        <v>230</v>
      </c>
      <c r="I310" s="208"/>
      <c r="J310" s="204"/>
      <c r="K310" s="204"/>
      <c r="L310" s="209"/>
      <c r="M310" s="210"/>
      <c r="N310" s="211"/>
      <c r="O310" s="211"/>
      <c r="P310" s="211"/>
      <c r="Q310" s="211"/>
      <c r="R310" s="211"/>
      <c r="S310" s="211"/>
      <c r="T310" s="212"/>
      <c r="AT310" s="213" t="s">
        <v>132</v>
      </c>
      <c r="AU310" s="213" t="s">
        <v>82</v>
      </c>
      <c r="AV310" s="14" t="s">
        <v>128</v>
      </c>
      <c r="AW310" s="14" t="s">
        <v>34</v>
      </c>
      <c r="AX310" s="14" t="s">
        <v>80</v>
      </c>
      <c r="AY310" s="213" t="s">
        <v>121</v>
      </c>
    </row>
    <row r="311" spans="1:65" s="2" customFormat="1" ht="16.5" customHeight="1">
      <c r="A311" s="34"/>
      <c r="B311" s="35"/>
      <c r="C311" s="173" t="s">
        <v>428</v>
      </c>
      <c r="D311" s="173" t="s">
        <v>123</v>
      </c>
      <c r="E311" s="174" t="s">
        <v>429</v>
      </c>
      <c r="F311" s="175" t="s">
        <v>430</v>
      </c>
      <c r="G311" s="176" t="s">
        <v>147</v>
      </c>
      <c r="H311" s="177">
        <v>230</v>
      </c>
      <c r="I311" s="178"/>
      <c r="J311" s="179">
        <f>ROUND(I311*H311,2)</f>
        <v>0</v>
      </c>
      <c r="K311" s="175" t="s">
        <v>127</v>
      </c>
      <c r="L311" s="39"/>
      <c r="M311" s="180" t="s">
        <v>28</v>
      </c>
      <c r="N311" s="181" t="s">
        <v>43</v>
      </c>
      <c r="O311" s="64"/>
      <c r="P311" s="182">
        <f>O311*H311</f>
        <v>0</v>
      </c>
      <c r="Q311" s="182">
        <v>0</v>
      </c>
      <c r="R311" s="182">
        <f>Q311*H311</f>
        <v>0</v>
      </c>
      <c r="S311" s="182">
        <v>0</v>
      </c>
      <c r="T311" s="183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84" t="s">
        <v>128</v>
      </c>
      <c r="AT311" s="184" t="s">
        <v>123</v>
      </c>
      <c r="AU311" s="184" t="s">
        <v>82</v>
      </c>
      <c r="AY311" s="17" t="s">
        <v>121</v>
      </c>
      <c r="BE311" s="185">
        <f>IF(N311="základní",J311,0)</f>
        <v>0</v>
      </c>
      <c r="BF311" s="185">
        <f>IF(N311="snížená",J311,0)</f>
        <v>0</v>
      </c>
      <c r="BG311" s="185">
        <f>IF(N311="zákl. přenesená",J311,0)</f>
        <v>0</v>
      </c>
      <c r="BH311" s="185">
        <f>IF(N311="sníž. přenesená",J311,0)</f>
        <v>0</v>
      </c>
      <c r="BI311" s="185">
        <f>IF(N311="nulová",J311,0)</f>
        <v>0</v>
      </c>
      <c r="BJ311" s="17" t="s">
        <v>80</v>
      </c>
      <c r="BK311" s="185">
        <f>ROUND(I311*H311,2)</f>
        <v>0</v>
      </c>
      <c r="BL311" s="17" t="s">
        <v>128</v>
      </c>
      <c r="BM311" s="184" t="s">
        <v>431</v>
      </c>
    </row>
    <row r="312" spans="1:65" s="2" customFormat="1" ht="10.199999999999999">
      <c r="A312" s="34"/>
      <c r="B312" s="35"/>
      <c r="C312" s="36"/>
      <c r="D312" s="186" t="s">
        <v>130</v>
      </c>
      <c r="E312" s="36"/>
      <c r="F312" s="187" t="s">
        <v>432</v>
      </c>
      <c r="G312" s="36"/>
      <c r="H312" s="36"/>
      <c r="I312" s="188"/>
      <c r="J312" s="36"/>
      <c r="K312" s="36"/>
      <c r="L312" s="39"/>
      <c r="M312" s="189"/>
      <c r="N312" s="190"/>
      <c r="O312" s="64"/>
      <c r="P312" s="64"/>
      <c r="Q312" s="64"/>
      <c r="R312" s="64"/>
      <c r="S312" s="64"/>
      <c r="T312" s="65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7" t="s">
        <v>130</v>
      </c>
      <c r="AU312" s="17" t="s">
        <v>82</v>
      </c>
    </row>
    <row r="313" spans="1:65" s="13" customFormat="1" ht="10.199999999999999">
      <c r="B313" s="191"/>
      <c r="C313" s="192"/>
      <c r="D313" s="193" t="s">
        <v>132</v>
      </c>
      <c r="E313" s="194" t="s">
        <v>28</v>
      </c>
      <c r="F313" s="195" t="s">
        <v>348</v>
      </c>
      <c r="G313" s="192"/>
      <c r="H313" s="196">
        <v>230</v>
      </c>
      <c r="I313" s="197"/>
      <c r="J313" s="192"/>
      <c r="K313" s="192"/>
      <c r="L313" s="198"/>
      <c r="M313" s="199"/>
      <c r="N313" s="200"/>
      <c r="O313" s="200"/>
      <c r="P313" s="200"/>
      <c r="Q313" s="200"/>
      <c r="R313" s="200"/>
      <c r="S313" s="200"/>
      <c r="T313" s="201"/>
      <c r="AT313" s="202" t="s">
        <v>132</v>
      </c>
      <c r="AU313" s="202" t="s">
        <v>82</v>
      </c>
      <c r="AV313" s="13" t="s">
        <v>82</v>
      </c>
      <c r="AW313" s="13" t="s">
        <v>34</v>
      </c>
      <c r="AX313" s="13" t="s">
        <v>72</v>
      </c>
      <c r="AY313" s="202" t="s">
        <v>121</v>
      </c>
    </row>
    <row r="314" spans="1:65" s="14" customFormat="1" ht="10.199999999999999">
      <c r="B314" s="203"/>
      <c r="C314" s="204"/>
      <c r="D314" s="193" t="s">
        <v>132</v>
      </c>
      <c r="E314" s="205" t="s">
        <v>28</v>
      </c>
      <c r="F314" s="206" t="s">
        <v>134</v>
      </c>
      <c r="G314" s="204"/>
      <c r="H314" s="207">
        <v>230</v>
      </c>
      <c r="I314" s="208"/>
      <c r="J314" s="204"/>
      <c r="K314" s="204"/>
      <c r="L314" s="209"/>
      <c r="M314" s="210"/>
      <c r="N314" s="211"/>
      <c r="O314" s="211"/>
      <c r="P314" s="211"/>
      <c r="Q314" s="211"/>
      <c r="R314" s="211"/>
      <c r="S314" s="211"/>
      <c r="T314" s="212"/>
      <c r="AT314" s="213" t="s">
        <v>132</v>
      </c>
      <c r="AU314" s="213" t="s">
        <v>82</v>
      </c>
      <c r="AV314" s="14" t="s">
        <v>128</v>
      </c>
      <c r="AW314" s="14" t="s">
        <v>34</v>
      </c>
      <c r="AX314" s="14" t="s">
        <v>80</v>
      </c>
      <c r="AY314" s="213" t="s">
        <v>121</v>
      </c>
    </row>
    <row r="315" spans="1:65" s="2" customFormat="1" ht="16.5" customHeight="1">
      <c r="A315" s="34"/>
      <c r="B315" s="35"/>
      <c r="C315" s="173" t="s">
        <v>433</v>
      </c>
      <c r="D315" s="173" t="s">
        <v>123</v>
      </c>
      <c r="E315" s="174" t="s">
        <v>434</v>
      </c>
      <c r="F315" s="175" t="s">
        <v>435</v>
      </c>
      <c r="G315" s="176" t="s">
        <v>305</v>
      </c>
      <c r="H315" s="177">
        <v>3</v>
      </c>
      <c r="I315" s="178"/>
      <c r="J315" s="179">
        <f>ROUND(I315*H315,2)</f>
        <v>0</v>
      </c>
      <c r="K315" s="175" t="s">
        <v>127</v>
      </c>
      <c r="L315" s="39"/>
      <c r="M315" s="180" t="s">
        <v>28</v>
      </c>
      <c r="N315" s="181" t="s">
        <v>43</v>
      </c>
      <c r="O315" s="64"/>
      <c r="P315" s="182">
        <f>O315*H315</f>
        <v>0</v>
      </c>
      <c r="Q315" s="182">
        <v>0.45937</v>
      </c>
      <c r="R315" s="182">
        <f>Q315*H315</f>
        <v>1.3781099999999999</v>
      </c>
      <c r="S315" s="182">
        <v>0</v>
      </c>
      <c r="T315" s="183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84" t="s">
        <v>128</v>
      </c>
      <c r="AT315" s="184" t="s">
        <v>123</v>
      </c>
      <c r="AU315" s="184" t="s">
        <v>82</v>
      </c>
      <c r="AY315" s="17" t="s">
        <v>121</v>
      </c>
      <c r="BE315" s="185">
        <f>IF(N315="základní",J315,0)</f>
        <v>0</v>
      </c>
      <c r="BF315" s="185">
        <f>IF(N315="snížená",J315,0)</f>
        <v>0</v>
      </c>
      <c r="BG315" s="185">
        <f>IF(N315="zákl. přenesená",J315,0)</f>
        <v>0</v>
      </c>
      <c r="BH315" s="185">
        <f>IF(N315="sníž. přenesená",J315,0)</f>
        <v>0</v>
      </c>
      <c r="BI315" s="185">
        <f>IF(N315="nulová",J315,0)</f>
        <v>0</v>
      </c>
      <c r="BJ315" s="17" t="s">
        <v>80</v>
      </c>
      <c r="BK315" s="185">
        <f>ROUND(I315*H315,2)</f>
        <v>0</v>
      </c>
      <c r="BL315" s="17" t="s">
        <v>128</v>
      </c>
      <c r="BM315" s="184" t="s">
        <v>436</v>
      </c>
    </row>
    <row r="316" spans="1:65" s="2" customFormat="1" ht="10.199999999999999">
      <c r="A316" s="34"/>
      <c r="B316" s="35"/>
      <c r="C316" s="36"/>
      <c r="D316" s="186" t="s">
        <v>130</v>
      </c>
      <c r="E316" s="36"/>
      <c r="F316" s="187" t="s">
        <v>437</v>
      </c>
      <c r="G316" s="36"/>
      <c r="H316" s="36"/>
      <c r="I316" s="188"/>
      <c r="J316" s="36"/>
      <c r="K316" s="36"/>
      <c r="L316" s="39"/>
      <c r="M316" s="189"/>
      <c r="N316" s="190"/>
      <c r="O316" s="64"/>
      <c r="P316" s="64"/>
      <c r="Q316" s="64"/>
      <c r="R316" s="64"/>
      <c r="S316" s="64"/>
      <c r="T316" s="65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7" t="s">
        <v>130</v>
      </c>
      <c r="AU316" s="17" t="s">
        <v>82</v>
      </c>
    </row>
    <row r="317" spans="1:65" s="13" customFormat="1" ht="10.199999999999999">
      <c r="B317" s="191"/>
      <c r="C317" s="192"/>
      <c r="D317" s="193" t="s">
        <v>132</v>
      </c>
      <c r="E317" s="194" t="s">
        <v>28</v>
      </c>
      <c r="F317" s="195" t="s">
        <v>139</v>
      </c>
      <c r="G317" s="192"/>
      <c r="H317" s="196">
        <v>3</v>
      </c>
      <c r="I317" s="197"/>
      <c r="J317" s="192"/>
      <c r="K317" s="192"/>
      <c r="L317" s="198"/>
      <c r="M317" s="199"/>
      <c r="N317" s="200"/>
      <c r="O317" s="200"/>
      <c r="P317" s="200"/>
      <c r="Q317" s="200"/>
      <c r="R317" s="200"/>
      <c r="S317" s="200"/>
      <c r="T317" s="201"/>
      <c r="AT317" s="202" t="s">
        <v>132</v>
      </c>
      <c r="AU317" s="202" t="s">
        <v>82</v>
      </c>
      <c r="AV317" s="13" t="s">
        <v>82</v>
      </c>
      <c r="AW317" s="13" t="s">
        <v>34</v>
      </c>
      <c r="AX317" s="13" t="s">
        <v>72</v>
      </c>
      <c r="AY317" s="202" t="s">
        <v>121</v>
      </c>
    </row>
    <row r="318" spans="1:65" s="14" customFormat="1" ht="10.199999999999999">
      <c r="B318" s="203"/>
      <c r="C318" s="204"/>
      <c r="D318" s="193" t="s">
        <v>132</v>
      </c>
      <c r="E318" s="205" t="s">
        <v>28</v>
      </c>
      <c r="F318" s="206" t="s">
        <v>134</v>
      </c>
      <c r="G318" s="204"/>
      <c r="H318" s="207">
        <v>3</v>
      </c>
      <c r="I318" s="208"/>
      <c r="J318" s="204"/>
      <c r="K318" s="204"/>
      <c r="L318" s="209"/>
      <c r="M318" s="210"/>
      <c r="N318" s="211"/>
      <c r="O318" s="211"/>
      <c r="P318" s="211"/>
      <c r="Q318" s="211"/>
      <c r="R318" s="211"/>
      <c r="S318" s="211"/>
      <c r="T318" s="212"/>
      <c r="AT318" s="213" t="s">
        <v>132</v>
      </c>
      <c r="AU318" s="213" t="s">
        <v>82</v>
      </c>
      <c r="AV318" s="14" t="s">
        <v>128</v>
      </c>
      <c r="AW318" s="14" t="s">
        <v>34</v>
      </c>
      <c r="AX318" s="14" t="s">
        <v>80</v>
      </c>
      <c r="AY318" s="213" t="s">
        <v>121</v>
      </c>
    </row>
    <row r="319" spans="1:65" s="2" customFormat="1" ht="16.5" customHeight="1">
      <c r="A319" s="34"/>
      <c r="B319" s="35"/>
      <c r="C319" s="173" t="s">
        <v>438</v>
      </c>
      <c r="D319" s="173" t="s">
        <v>123</v>
      </c>
      <c r="E319" s="174" t="s">
        <v>439</v>
      </c>
      <c r="F319" s="175" t="s">
        <v>440</v>
      </c>
      <c r="G319" s="176" t="s">
        <v>305</v>
      </c>
      <c r="H319" s="177">
        <v>1</v>
      </c>
      <c r="I319" s="178"/>
      <c r="J319" s="179">
        <f>ROUND(I319*H319,2)</f>
        <v>0</v>
      </c>
      <c r="K319" s="175" t="s">
        <v>127</v>
      </c>
      <c r="L319" s="39"/>
      <c r="M319" s="180" t="s">
        <v>28</v>
      </c>
      <c r="N319" s="181" t="s">
        <v>43</v>
      </c>
      <c r="O319" s="64"/>
      <c r="P319" s="182">
        <f>O319*H319</f>
        <v>0</v>
      </c>
      <c r="Q319" s="182">
        <v>0.32906000000000002</v>
      </c>
      <c r="R319" s="182">
        <f>Q319*H319</f>
        <v>0.32906000000000002</v>
      </c>
      <c r="S319" s="182">
        <v>0</v>
      </c>
      <c r="T319" s="183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184" t="s">
        <v>128</v>
      </c>
      <c r="AT319" s="184" t="s">
        <v>123</v>
      </c>
      <c r="AU319" s="184" t="s">
        <v>82</v>
      </c>
      <c r="AY319" s="17" t="s">
        <v>121</v>
      </c>
      <c r="BE319" s="185">
        <f>IF(N319="základní",J319,0)</f>
        <v>0</v>
      </c>
      <c r="BF319" s="185">
        <f>IF(N319="snížená",J319,0)</f>
        <v>0</v>
      </c>
      <c r="BG319" s="185">
        <f>IF(N319="zákl. přenesená",J319,0)</f>
        <v>0</v>
      </c>
      <c r="BH319" s="185">
        <f>IF(N319="sníž. přenesená",J319,0)</f>
        <v>0</v>
      </c>
      <c r="BI319" s="185">
        <f>IF(N319="nulová",J319,0)</f>
        <v>0</v>
      </c>
      <c r="BJ319" s="17" t="s">
        <v>80</v>
      </c>
      <c r="BK319" s="185">
        <f>ROUND(I319*H319,2)</f>
        <v>0</v>
      </c>
      <c r="BL319" s="17" t="s">
        <v>128</v>
      </c>
      <c r="BM319" s="184" t="s">
        <v>441</v>
      </c>
    </row>
    <row r="320" spans="1:65" s="2" customFormat="1" ht="10.199999999999999">
      <c r="A320" s="34"/>
      <c r="B320" s="35"/>
      <c r="C320" s="36"/>
      <c r="D320" s="186" t="s">
        <v>130</v>
      </c>
      <c r="E320" s="36"/>
      <c r="F320" s="187" t="s">
        <v>442</v>
      </c>
      <c r="G320" s="36"/>
      <c r="H320" s="36"/>
      <c r="I320" s="188"/>
      <c r="J320" s="36"/>
      <c r="K320" s="36"/>
      <c r="L320" s="39"/>
      <c r="M320" s="189"/>
      <c r="N320" s="190"/>
      <c r="O320" s="64"/>
      <c r="P320" s="64"/>
      <c r="Q320" s="64"/>
      <c r="R320" s="64"/>
      <c r="S320" s="64"/>
      <c r="T320" s="65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T320" s="17" t="s">
        <v>130</v>
      </c>
      <c r="AU320" s="17" t="s">
        <v>82</v>
      </c>
    </row>
    <row r="321" spans="1:65" s="13" customFormat="1" ht="10.199999999999999">
      <c r="B321" s="191"/>
      <c r="C321" s="192"/>
      <c r="D321" s="193" t="s">
        <v>132</v>
      </c>
      <c r="E321" s="194" t="s">
        <v>28</v>
      </c>
      <c r="F321" s="195" t="s">
        <v>80</v>
      </c>
      <c r="G321" s="192"/>
      <c r="H321" s="196">
        <v>1</v>
      </c>
      <c r="I321" s="197"/>
      <c r="J321" s="192"/>
      <c r="K321" s="192"/>
      <c r="L321" s="198"/>
      <c r="M321" s="199"/>
      <c r="N321" s="200"/>
      <c r="O321" s="200"/>
      <c r="P321" s="200"/>
      <c r="Q321" s="200"/>
      <c r="R321" s="200"/>
      <c r="S321" s="200"/>
      <c r="T321" s="201"/>
      <c r="AT321" s="202" t="s">
        <v>132</v>
      </c>
      <c r="AU321" s="202" t="s">
        <v>82</v>
      </c>
      <c r="AV321" s="13" t="s">
        <v>82</v>
      </c>
      <c r="AW321" s="13" t="s">
        <v>34</v>
      </c>
      <c r="AX321" s="13" t="s">
        <v>72</v>
      </c>
      <c r="AY321" s="202" t="s">
        <v>121</v>
      </c>
    </row>
    <row r="322" spans="1:65" s="14" customFormat="1" ht="10.199999999999999">
      <c r="B322" s="203"/>
      <c r="C322" s="204"/>
      <c r="D322" s="193" t="s">
        <v>132</v>
      </c>
      <c r="E322" s="205" t="s">
        <v>28</v>
      </c>
      <c r="F322" s="206" t="s">
        <v>134</v>
      </c>
      <c r="G322" s="204"/>
      <c r="H322" s="207">
        <v>1</v>
      </c>
      <c r="I322" s="208"/>
      <c r="J322" s="204"/>
      <c r="K322" s="204"/>
      <c r="L322" s="209"/>
      <c r="M322" s="210"/>
      <c r="N322" s="211"/>
      <c r="O322" s="211"/>
      <c r="P322" s="211"/>
      <c r="Q322" s="211"/>
      <c r="R322" s="211"/>
      <c r="S322" s="211"/>
      <c r="T322" s="212"/>
      <c r="AT322" s="213" t="s">
        <v>132</v>
      </c>
      <c r="AU322" s="213" t="s">
        <v>82</v>
      </c>
      <c r="AV322" s="14" t="s">
        <v>128</v>
      </c>
      <c r="AW322" s="14" t="s">
        <v>34</v>
      </c>
      <c r="AX322" s="14" t="s">
        <v>80</v>
      </c>
      <c r="AY322" s="213" t="s">
        <v>121</v>
      </c>
    </row>
    <row r="323" spans="1:65" s="2" customFormat="1" ht="16.5" customHeight="1">
      <c r="A323" s="34"/>
      <c r="B323" s="35"/>
      <c r="C323" s="214" t="s">
        <v>443</v>
      </c>
      <c r="D323" s="214" t="s">
        <v>230</v>
      </c>
      <c r="E323" s="215" t="s">
        <v>444</v>
      </c>
      <c r="F323" s="216" t="s">
        <v>445</v>
      </c>
      <c r="G323" s="217" t="s">
        <v>305</v>
      </c>
      <c r="H323" s="218">
        <v>1</v>
      </c>
      <c r="I323" s="219"/>
      <c r="J323" s="220">
        <f>ROUND(I323*H323,2)</f>
        <v>0</v>
      </c>
      <c r="K323" s="216" t="s">
        <v>127</v>
      </c>
      <c r="L323" s="221"/>
      <c r="M323" s="222" t="s">
        <v>28</v>
      </c>
      <c r="N323" s="223" t="s">
        <v>43</v>
      </c>
      <c r="O323" s="64"/>
      <c r="P323" s="182">
        <f>O323*H323</f>
        <v>0</v>
      </c>
      <c r="Q323" s="182">
        <v>2.9499999999999998E-2</v>
      </c>
      <c r="R323" s="182">
        <f>Q323*H323</f>
        <v>2.9499999999999998E-2</v>
      </c>
      <c r="S323" s="182">
        <v>0</v>
      </c>
      <c r="T323" s="183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184" t="s">
        <v>168</v>
      </c>
      <c r="AT323" s="184" t="s">
        <v>230</v>
      </c>
      <c r="AU323" s="184" t="s">
        <v>82</v>
      </c>
      <c r="AY323" s="17" t="s">
        <v>121</v>
      </c>
      <c r="BE323" s="185">
        <f>IF(N323="základní",J323,0)</f>
        <v>0</v>
      </c>
      <c r="BF323" s="185">
        <f>IF(N323="snížená",J323,0)</f>
        <v>0</v>
      </c>
      <c r="BG323" s="185">
        <f>IF(N323="zákl. přenesená",J323,0)</f>
        <v>0</v>
      </c>
      <c r="BH323" s="185">
        <f>IF(N323="sníž. přenesená",J323,0)</f>
        <v>0</v>
      </c>
      <c r="BI323" s="185">
        <f>IF(N323="nulová",J323,0)</f>
        <v>0</v>
      </c>
      <c r="BJ323" s="17" t="s">
        <v>80</v>
      </c>
      <c r="BK323" s="185">
        <f>ROUND(I323*H323,2)</f>
        <v>0</v>
      </c>
      <c r="BL323" s="17" t="s">
        <v>128</v>
      </c>
      <c r="BM323" s="184" t="s">
        <v>446</v>
      </c>
    </row>
    <row r="324" spans="1:65" s="13" customFormat="1" ht="10.199999999999999">
      <c r="B324" s="191"/>
      <c r="C324" s="192"/>
      <c r="D324" s="193" t="s">
        <v>132</v>
      </c>
      <c r="E324" s="194" t="s">
        <v>28</v>
      </c>
      <c r="F324" s="195" t="s">
        <v>80</v>
      </c>
      <c r="G324" s="192"/>
      <c r="H324" s="196">
        <v>1</v>
      </c>
      <c r="I324" s="197"/>
      <c r="J324" s="192"/>
      <c r="K324" s="192"/>
      <c r="L324" s="198"/>
      <c r="M324" s="199"/>
      <c r="N324" s="200"/>
      <c r="O324" s="200"/>
      <c r="P324" s="200"/>
      <c r="Q324" s="200"/>
      <c r="R324" s="200"/>
      <c r="S324" s="200"/>
      <c r="T324" s="201"/>
      <c r="AT324" s="202" t="s">
        <v>132</v>
      </c>
      <c r="AU324" s="202" t="s">
        <v>82</v>
      </c>
      <c r="AV324" s="13" t="s">
        <v>82</v>
      </c>
      <c r="AW324" s="13" t="s">
        <v>34</v>
      </c>
      <c r="AX324" s="13" t="s">
        <v>72</v>
      </c>
      <c r="AY324" s="202" t="s">
        <v>121</v>
      </c>
    </row>
    <row r="325" spans="1:65" s="14" customFormat="1" ht="10.199999999999999">
      <c r="B325" s="203"/>
      <c r="C325" s="204"/>
      <c r="D325" s="193" t="s">
        <v>132</v>
      </c>
      <c r="E325" s="205" t="s">
        <v>28</v>
      </c>
      <c r="F325" s="206" t="s">
        <v>134</v>
      </c>
      <c r="G325" s="204"/>
      <c r="H325" s="207">
        <v>1</v>
      </c>
      <c r="I325" s="208"/>
      <c r="J325" s="204"/>
      <c r="K325" s="204"/>
      <c r="L325" s="209"/>
      <c r="M325" s="210"/>
      <c r="N325" s="211"/>
      <c r="O325" s="211"/>
      <c r="P325" s="211"/>
      <c r="Q325" s="211"/>
      <c r="R325" s="211"/>
      <c r="S325" s="211"/>
      <c r="T325" s="212"/>
      <c r="AT325" s="213" t="s">
        <v>132</v>
      </c>
      <c r="AU325" s="213" t="s">
        <v>82</v>
      </c>
      <c r="AV325" s="14" t="s">
        <v>128</v>
      </c>
      <c r="AW325" s="14" t="s">
        <v>34</v>
      </c>
      <c r="AX325" s="14" t="s">
        <v>80</v>
      </c>
      <c r="AY325" s="213" t="s">
        <v>121</v>
      </c>
    </row>
    <row r="326" spans="1:65" s="2" customFormat="1" ht="16.5" customHeight="1">
      <c r="A326" s="34"/>
      <c r="B326" s="35"/>
      <c r="C326" s="214" t="s">
        <v>447</v>
      </c>
      <c r="D326" s="214" t="s">
        <v>230</v>
      </c>
      <c r="E326" s="215" t="s">
        <v>448</v>
      </c>
      <c r="F326" s="216" t="s">
        <v>449</v>
      </c>
      <c r="G326" s="217" t="s">
        <v>305</v>
      </c>
      <c r="H326" s="218">
        <v>1</v>
      </c>
      <c r="I326" s="219"/>
      <c r="J326" s="220">
        <f>ROUND(I326*H326,2)</f>
        <v>0</v>
      </c>
      <c r="K326" s="216" t="s">
        <v>127</v>
      </c>
      <c r="L326" s="221"/>
      <c r="M326" s="222" t="s">
        <v>28</v>
      </c>
      <c r="N326" s="223" t="s">
        <v>43</v>
      </c>
      <c r="O326" s="64"/>
      <c r="P326" s="182">
        <f>O326*H326</f>
        <v>0</v>
      </c>
      <c r="Q326" s="182">
        <v>1.9E-3</v>
      </c>
      <c r="R326" s="182">
        <f>Q326*H326</f>
        <v>1.9E-3</v>
      </c>
      <c r="S326" s="182">
        <v>0</v>
      </c>
      <c r="T326" s="183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84" t="s">
        <v>168</v>
      </c>
      <c r="AT326" s="184" t="s">
        <v>230</v>
      </c>
      <c r="AU326" s="184" t="s">
        <v>82</v>
      </c>
      <c r="AY326" s="17" t="s">
        <v>121</v>
      </c>
      <c r="BE326" s="185">
        <f>IF(N326="základní",J326,0)</f>
        <v>0</v>
      </c>
      <c r="BF326" s="185">
        <f>IF(N326="snížená",J326,0)</f>
        <v>0</v>
      </c>
      <c r="BG326" s="185">
        <f>IF(N326="zákl. přenesená",J326,0)</f>
        <v>0</v>
      </c>
      <c r="BH326" s="185">
        <f>IF(N326="sníž. přenesená",J326,0)</f>
        <v>0</v>
      </c>
      <c r="BI326" s="185">
        <f>IF(N326="nulová",J326,0)</f>
        <v>0</v>
      </c>
      <c r="BJ326" s="17" t="s">
        <v>80</v>
      </c>
      <c r="BK326" s="185">
        <f>ROUND(I326*H326,2)</f>
        <v>0</v>
      </c>
      <c r="BL326" s="17" t="s">
        <v>128</v>
      </c>
      <c r="BM326" s="184" t="s">
        <v>450</v>
      </c>
    </row>
    <row r="327" spans="1:65" s="13" customFormat="1" ht="10.199999999999999">
      <c r="B327" s="191"/>
      <c r="C327" s="192"/>
      <c r="D327" s="193" t="s">
        <v>132</v>
      </c>
      <c r="E327" s="194" t="s">
        <v>28</v>
      </c>
      <c r="F327" s="195" t="s">
        <v>80</v>
      </c>
      <c r="G327" s="192"/>
      <c r="H327" s="196">
        <v>1</v>
      </c>
      <c r="I327" s="197"/>
      <c r="J327" s="192"/>
      <c r="K327" s="192"/>
      <c r="L327" s="198"/>
      <c r="M327" s="199"/>
      <c r="N327" s="200"/>
      <c r="O327" s="200"/>
      <c r="P327" s="200"/>
      <c r="Q327" s="200"/>
      <c r="R327" s="200"/>
      <c r="S327" s="200"/>
      <c r="T327" s="201"/>
      <c r="AT327" s="202" t="s">
        <v>132</v>
      </c>
      <c r="AU327" s="202" t="s">
        <v>82</v>
      </c>
      <c r="AV327" s="13" t="s">
        <v>82</v>
      </c>
      <c r="AW327" s="13" t="s">
        <v>34</v>
      </c>
      <c r="AX327" s="13" t="s">
        <v>72</v>
      </c>
      <c r="AY327" s="202" t="s">
        <v>121</v>
      </c>
    </row>
    <row r="328" spans="1:65" s="14" customFormat="1" ht="10.199999999999999">
      <c r="B328" s="203"/>
      <c r="C328" s="204"/>
      <c r="D328" s="193" t="s">
        <v>132</v>
      </c>
      <c r="E328" s="205" t="s">
        <v>28</v>
      </c>
      <c r="F328" s="206" t="s">
        <v>134</v>
      </c>
      <c r="G328" s="204"/>
      <c r="H328" s="207">
        <v>1</v>
      </c>
      <c r="I328" s="208"/>
      <c r="J328" s="204"/>
      <c r="K328" s="204"/>
      <c r="L328" s="209"/>
      <c r="M328" s="210"/>
      <c r="N328" s="211"/>
      <c r="O328" s="211"/>
      <c r="P328" s="211"/>
      <c r="Q328" s="211"/>
      <c r="R328" s="211"/>
      <c r="S328" s="211"/>
      <c r="T328" s="212"/>
      <c r="AT328" s="213" t="s">
        <v>132</v>
      </c>
      <c r="AU328" s="213" t="s">
        <v>82</v>
      </c>
      <c r="AV328" s="14" t="s">
        <v>128</v>
      </c>
      <c r="AW328" s="14" t="s">
        <v>34</v>
      </c>
      <c r="AX328" s="14" t="s">
        <v>80</v>
      </c>
      <c r="AY328" s="213" t="s">
        <v>121</v>
      </c>
    </row>
    <row r="329" spans="1:65" s="2" customFormat="1" ht="16.5" customHeight="1">
      <c r="A329" s="34"/>
      <c r="B329" s="35"/>
      <c r="C329" s="173" t="s">
        <v>451</v>
      </c>
      <c r="D329" s="173" t="s">
        <v>123</v>
      </c>
      <c r="E329" s="174" t="s">
        <v>452</v>
      </c>
      <c r="F329" s="175" t="s">
        <v>453</v>
      </c>
      <c r="G329" s="176" t="s">
        <v>305</v>
      </c>
      <c r="H329" s="177">
        <v>7</v>
      </c>
      <c r="I329" s="178"/>
      <c r="J329" s="179">
        <f>ROUND(I329*H329,2)</f>
        <v>0</v>
      </c>
      <c r="K329" s="175" t="s">
        <v>127</v>
      </c>
      <c r="L329" s="39"/>
      <c r="M329" s="180" t="s">
        <v>28</v>
      </c>
      <c r="N329" s="181" t="s">
        <v>43</v>
      </c>
      <c r="O329" s="64"/>
      <c r="P329" s="182">
        <f>O329*H329</f>
        <v>0</v>
      </c>
      <c r="Q329" s="182">
        <v>0.12303</v>
      </c>
      <c r="R329" s="182">
        <f>Q329*H329</f>
        <v>0.86121000000000003</v>
      </c>
      <c r="S329" s="182">
        <v>0</v>
      </c>
      <c r="T329" s="183">
        <f>S329*H329</f>
        <v>0</v>
      </c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184" t="s">
        <v>128</v>
      </c>
      <c r="AT329" s="184" t="s">
        <v>123</v>
      </c>
      <c r="AU329" s="184" t="s">
        <v>82</v>
      </c>
      <c r="AY329" s="17" t="s">
        <v>121</v>
      </c>
      <c r="BE329" s="185">
        <f>IF(N329="základní",J329,0)</f>
        <v>0</v>
      </c>
      <c r="BF329" s="185">
        <f>IF(N329="snížená",J329,0)</f>
        <v>0</v>
      </c>
      <c r="BG329" s="185">
        <f>IF(N329="zákl. přenesená",J329,0)</f>
        <v>0</v>
      </c>
      <c r="BH329" s="185">
        <f>IF(N329="sníž. přenesená",J329,0)</f>
        <v>0</v>
      </c>
      <c r="BI329" s="185">
        <f>IF(N329="nulová",J329,0)</f>
        <v>0</v>
      </c>
      <c r="BJ329" s="17" t="s">
        <v>80</v>
      </c>
      <c r="BK329" s="185">
        <f>ROUND(I329*H329,2)</f>
        <v>0</v>
      </c>
      <c r="BL329" s="17" t="s">
        <v>128</v>
      </c>
      <c r="BM329" s="184" t="s">
        <v>454</v>
      </c>
    </row>
    <row r="330" spans="1:65" s="2" customFormat="1" ht="10.199999999999999">
      <c r="A330" s="34"/>
      <c r="B330" s="35"/>
      <c r="C330" s="36"/>
      <c r="D330" s="186" t="s">
        <v>130</v>
      </c>
      <c r="E330" s="36"/>
      <c r="F330" s="187" t="s">
        <v>455</v>
      </c>
      <c r="G330" s="36"/>
      <c r="H330" s="36"/>
      <c r="I330" s="188"/>
      <c r="J330" s="36"/>
      <c r="K330" s="36"/>
      <c r="L330" s="39"/>
      <c r="M330" s="189"/>
      <c r="N330" s="190"/>
      <c r="O330" s="64"/>
      <c r="P330" s="64"/>
      <c r="Q330" s="64"/>
      <c r="R330" s="64"/>
      <c r="S330" s="64"/>
      <c r="T330" s="65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T330" s="17" t="s">
        <v>130</v>
      </c>
      <c r="AU330" s="17" t="s">
        <v>82</v>
      </c>
    </row>
    <row r="331" spans="1:65" s="13" customFormat="1" ht="10.199999999999999">
      <c r="B331" s="191"/>
      <c r="C331" s="192"/>
      <c r="D331" s="193" t="s">
        <v>132</v>
      </c>
      <c r="E331" s="194" t="s">
        <v>28</v>
      </c>
      <c r="F331" s="195" t="s">
        <v>163</v>
      </c>
      <c r="G331" s="192"/>
      <c r="H331" s="196">
        <v>7</v>
      </c>
      <c r="I331" s="197"/>
      <c r="J331" s="192"/>
      <c r="K331" s="192"/>
      <c r="L331" s="198"/>
      <c r="M331" s="199"/>
      <c r="N331" s="200"/>
      <c r="O331" s="200"/>
      <c r="P331" s="200"/>
      <c r="Q331" s="200"/>
      <c r="R331" s="200"/>
      <c r="S331" s="200"/>
      <c r="T331" s="201"/>
      <c r="AT331" s="202" t="s">
        <v>132</v>
      </c>
      <c r="AU331" s="202" t="s">
        <v>82</v>
      </c>
      <c r="AV331" s="13" t="s">
        <v>82</v>
      </c>
      <c r="AW331" s="13" t="s">
        <v>34</v>
      </c>
      <c r="AX331" s="13" t="s">
        <v>72</v>
      </c>
      <c r="AY331" s="202" t="s">
        <v>121</v>
      </c>
    </row>
    <row r="332" spans="1:65" s="14" customFormat="1" ht="10.199999999999999">
      <c r="B332" s="203"/>
      <c r="C332" s="204"/>
      <c r="D332" s="193" t="s">
        <v>132</v>
      </c>
      <c r="E332" s="205" t="s">
        <v>28</v>
      </c>
      <c r="F332" s="206" t="s">
        <v>134</v>
      </c>
      <c r="G332" s="204"/>
      <c r="H332" s="207">
        <v>7</v>
      </c>
      <c r="I332" s="208"/>
      <c r="J332" s="204"/>
      <c r="K332" s="204"/>
      <c r="L332" s="209"/>
      <c r="M332" s="210"/>
      <c r="N332" s="211"/>
      <c r="O332" s="211"/>
      <c r="P332" s="211"/>
      <c r="Q332" s="211"/>
      <c r="R332" s="211"/>
      <c r="S332" s="211"/>
      <c r="T332" s="212"/>
      <c r="AT332" s="213" t="s">
        <v>132</v>
      </c>
      <c r="AU332" s="213" t="s">
        <v>82</v>
      </c>
      <c r="AV332" s="14" t="s">
        <v>128</v>
      </c>
      <c r="AW332" s="14" t="s">
        <v>34</v>
      </c>
      <c r="AX332" s="14" t="s">
        <v>80</v>
      </c>
      <c r="AY332" s="213" t="s">
        <v>121</v>
      </c>
    </row>
    <row r="333" spans="1:65" s="2" customFormat="1" ht="16.5" customHeight="1">
      <c r="A333" s="34"/>
      <c r="B333" s="35"/>
      <c r="C333" s="214" t="s">
        <v>456</v>
      </c>
      <c r="D333" s="214" t="s">
        <v>230</v>
      </c>
      <c r="E333" s="215" t="s">
        <v>457</v>
      </c>
      <c r="F333" s="216" t="s">
        <v>458</v>
      </c>
      <c r="G333" s="217" t="s">
        <v>305</v>
      </c>
      <c r="H333" s="218">
        <v>7</v>
      </c>
      <c r="I333" s="219"/>
      <c r="J333" s="220">
        <f>ROUND(I333*H333,2)</f>
        <v>0</v>
      </c>
      <c r="K333" s="216" t="s">
        <v>127</v>
      </c>
      <c r="L333" s="221"/>
      <c r="M333" s="222" t="s">
        <v>28</v>
      </c>
      <c r="N333" s="223" t="s">
        <v>43</v>
      </c>
      <c r="O333" s="64"/>
      <c r="P333" s="182">
        <f>O333*H333</f>
        <v>0</v>
      </c>
      <c r="Q333" s="182">
        <v>1.3299999999999999E-2</v>
      </c>
      <c r="R333" s="182">
        <f>Q333*H333</f>
        <v>9.3099999999999988E-2</v>
      </c>
      <c r="S333" s="182">
        <v>0</v>
      </c>
      <c r="T333" s="183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84" t="s">
        <v>168</v>
      </c>
      <c r="AT333" s="184" t="s">
        <v>230</v>
      </c>
      <c r="AU333" s="184" t="s">
        <v>82</v>
      </c>
      <c r="AY333" s="17" t="s">
        <v>121</v>
      </c>
      <c r="BE333" s="185">
        <f>IF(N333="základní",J333,0)</f>
        <v>0</v>
      </c>
      <c r="BF333" s="185">
        <f>IF(N333="snížená",J333,0)</f>
        <v>0</v>
      </c>
      <c r="BG333" s="185">
        <f>IF(N333="zákl. přenesená",J333,0)</f>
        <v>0</v>
      </c>
      <c r="BH333" s="185">
        <f>IF(N333="sníž. přenesená",J333,0)</f>
        <v>0</v>
      </c>
      <c r="BI333" s="185">
        <f>IF(N333="nulová",J333,0)</f>
        <v>0</v>
      </c>
      <c r="BJ333" s="17" t="s">
        <v>80</v>
      </c>
      <c r="BK333" s="185">
        <f>ROUND(I333*H333,2)</f>
        <v>0</v>
      </c>
      <c r="BL333" s="17" t="s">
        <v>128</v>
      </c>
      <c r="BM333" s="184" t="s">
        <v>459</v>
      </c>
    </row>
    <row r="334" spans="1:65" s="13" customFormat="1" ht="10.199999999999999">
      <c r="B334" s="191"/>
      <c r="C334" s="192"/>
      <c r="D334" s="193" t="s">
        <v>132</v>
      </c>
      <c r="E334" s="194" t="s">
        <v>28</v>
      </c>
      <c r="F334" s="195" t="s">
        <v>163</v>
      </c>
      <c r="G334" s="192"/>
      <c r="H334" s="196">
        <v>7</v>
      </c>
      <c r="I334" s="197"/>
      <c r="J334" s="192"/>
      <c r="K334" s="192"/>
      <c r="L334" s="198"/>
      <c r="M334" s="199"/>
      <c r="N334" s="200"/>
      <c r="O334" s="200"/>
      <c r="P334" s="200"/>
      <c r="Q334" s="200"/>
      <c r="R334" s="200"/>
      <c r="S334" s="200"/>
      <c r="T334" s="201"/>
      <c r="AT334" s="202" t="s">
        <v>132</v>
      </c>
      <c r="AU334" s="202" t="s">
        <v>82</v>
      </c>
      <c r="AV334" s="13" t="s">
        <v>82</v>
      </c>
      <c r="AW334" s="13" t="s">
        <v>34</v>
      </c>
      <c r="AX334" s="13" t="s">
        <v>72</v>
      </c>
      <c r="AY334" s="202" t="s">
        <v>121</v>
      </c>
    </row>
    <row r="335" spans="1:65" s="14" customFormat="1" ht="10.199999999999999">
      <c r="B335" s="203"/>
      <c r="C335" s="204"/>
      <c r="D335" s="193" t="s">
        <v>132</v>
      </c>
      <c r="E335" s="205" t="s">
        <v>28</v>
      </c>
      <c r="F335" s="206" t="s">
        <v>134</v>
      </c>
      <c r="G335" s="204"/>
      <c r="H335" s="207">
        <v>7</v>
      </c>
      <c r="I335" s="208"/>
      <c r="J335" s="204"/>
      <c r="K335" s="204"/>
      <c r="L335" s="209"/>
      <c r="M335" s="210"/>
      <c r="N335" s="211"/>
      <c r="O335" s="211"/>
      <c r="P335" s="211"/>
      <c r="Q335" s="211"/>
      <c r="R335" s="211"/>
      <c r="S335" s="211"/>
      <c r="T335" s="212"/>
      <c r="AT335" s="213" t="s">
        <v>132</v>
      </c>
      <c r="AU335" s="213" t="s">
        <v>82</v>
      </c>
      <c r="AV335" s="14" t="s">
        <v>128</v>
      </c>
      <c r="AW335" s="14" t="s">
        <v>34</v>
      </c>
      <c r="AX335" s="14" t="s">
        <v>80</v>
      </c>
      <c r="AY335" s="213" t="s">
        <v>121</v>
      </c>
    </row>
    <row r="336" spans="1:65" s="2" customFormat="1" ht="16.5" customHeight="1">
      <c r="A336" s="34"/>
      <c r="B336" s="35"/>
      <c r="C336" s="214" t="s">
        <v>460</v>
      </c>
      <c r="D336" s="214" t="s">
        <v>230</v>
      </c>
      <c r="E336" s="215" t="s">
        <v>461</v>
      </c>
      <c r="F336" s="216" t="s">
        <v>462</v>
      </c>
      <c r="G336" s="217" t="s">
        <v>305</v>
      </c>
      <c r="H336" s="218">
        <v>7</v>
      </c>
      <c r="I336" s="219"/>
      <c r="J336" s="220">
        <f>ROUND(I336*H336,2)</f>
        <v>0</v>
      </c>
      <c r="K336" s="216" t="s">
        <v>127</v>
      </c>
      <c r="L336" s="221"/>
      <c r="M336" s="222" t="s">
        <v>28</v>
      </c>
      <c r="N336" s="223" t="s">
        <v>43</v>
      </c>
      <c r="O336" s="64"/>
      <c r="P336" s="182">
        <f>O336*H336</f>
        <v>0</v>
      </c>
      <c r="Q336" s="182">
        <v>8.9999999999999998E-4</v>
      </c>
      <c r="R336" s="182">
        <f>Q336*H336</f>
        <v>6.3E-3</v>
      </c>
      <c r="S336" s="182">
        <v>0</v>
      </c>
      <c r="T336" s="183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84" t="s">
        <v>168</v>
      </c>
      <c r="AT336" s="184" t="s">
        <v>230</v>
      </c>
      <c r="AU336" s="184" t="s">
        <v>82</v>
      </c>
      <c r="AY336" s="17" t="s">
        <v>121</v>
      </c>
      <c r="BE336" s="185">
        <f>IF(N336="základní",J336,0)</f>
        <v>0</v>
      </c>
      <c r="BF336" s="185">
        <f>IF(N336="snížená",J336,0)</f>
        <v>0</v>
      </c>
      <c r="BG336" s="185">
        <f>IF(N336="zákl. přenesená",J336,0)</f>
        <v>0</v>
      </c>
      <c r="BH336" s="185">
        <f>IF(N336="sníž. přenesená",J336,0)</f>
        <v>0</v>
      </c>
      <c r="BI336" s="185">
        <f>IF(N336="nulová",J336,0)</f>
        <v>0</v>
      </c>
      <c r="BJ336" s="17" t="s">
        <v>80</v>
      </c>
      <c r="BK336" s="185">
        <f>ROUND(I336*H336,2)</f>
        <v>0</v>
      </c>
      <c r="BL336" s="17" t="s">
        <v>128</v>
      </c>
      <c r="BM336" s="184" t="s">
        <v>463</v>
      </c>
    </row>
    <row r="337" spans="1:65" s="13" customFormat="1" ht="10.199999999999999">
      <c r="B337" s="191"/>
      <c r="C337" s="192"/>
      <c r="D337" s="193" t="s">
        <v>132</v>
      </c>
      <c r="E337" s="194" t="s">
        <v>28</v>
      </c>
      <c r="F337" s="195" t="s">
        <v>163</v>
      </c>
      <c r="G337" s="192"/>
      <c r="H337" s="196">
        <v>7</v>
      </c>
      <c r="I337" s="197"/>
      <c r="J337" s="192"/>
      <c r="K337" s="192"/>
      <c r="L337" s="198"/>
      <c r="M337" s="199"/>
      <c r="N337" s="200"/>
      <c r="O337" s="200"/>
      <c r="P337" s="200"/>
      <c r="Q337" s="200"/>
      <c r="R337" s="200"/>
      <c r="S337" s="200"/>
      <c r="T337" s="201"/>
      <c r="AT337" s="202" t="s">
        <v>132</v>
      </c>
      <c r="AU337" s="202" t="s">
        <v>82</v>
      </c>
      <c r="AV337" s="13" t="s">
        <v>82</v>
      </c>
      <c r="AW337" s="13" t="s">
        <v>34</v>
      </c>
      <c r="AX337" s="13" t="s">
        <v>72</v>
      </c>
      <c r="AY337" s="202" t="s">
        <v>121</v>
      </c>
    </row>
    <row r="338" spans="1:65" s="14" customFormat="1" ht="10.199999999999999">
      <c r="B338" s="203"/>
      <c r="C338" s="204"/>
      <c r="D338" s="193" t="s">
        <v>132</v>
      </c>
      <c r="E338" s="205" t="s">
        <v>28</v>
      </c>
      <c r="F338" s="206" t="s">
        <v>134</v>
      </c>
      <c r="G338" s="204"/>
      <c r="H338" s="207">
        <v>7</v>
      </c>
      <c r="I338" s="208"/>
      <c r="J338" s="204"/>
      <c r="K338" s="204"/>
      <c r="L338" s="209"/>
      <c r="M338" s="210"/>
      <c r="N338" s="211"/>
      <c r="O338" s="211"/>
      <c r="P338" s="211"/>
      <c r="Q338" s="211"/>
      <c r="R338" s="211"/>
      <c r="S338" s="211"/>
      <c r="T338" s="212"/>
      <c r="AT338" s="213" t="s">
        <v>132</v>
      </c>
      <c r="AU338" s="213" t="s">
        <v>82</v>
      </c>
      <c r="AV338" s="14" t="s">
        <v>128</v>
      </c>
      <c r="AW338" s="14" t="s">
        <v>34</v>
      </c>
      <c r="AX338" s="14" t="s">
        <v>80</v>
      </c>
      <c r="AY338" s="213" t="s">
        <v>121</v>
      </c>
    </row>
    <row r="339" spans="1:65" s="2" customFormat="1" ht="16.5" customHeight="1">
      <c r="A339" s="34"/>
      <c r="B339" s="35"/>
      <c r="C339" s="173" t="s">
        <v>464</v>
      </c>
      <c r="D339" s="173" t="s">
        <v>123</v>
      </c>
      <c r="E339" s="174" t="s">
        <v>465</v>
      </c>
      <c r="F339" s="175" t="s">
        <v>466</v>
      </c>
      <c r="G339" s="176" t="s">
        <v>305</v>
      </c>
      <c r="H339" s="177">
        <v>8</v>
      </c>
      <c r="I339" s="178"/>
      <c r="J339" s="179">
        <f>ROUND(I339*H339,2)</f>
        <v>0</v>
      </c>
      <c r="K339" s="175" t="s">
        <v>127</v>
      </c>
      <c r="L339" s="39"/>
      <c r="M339" s="180" t="s">
        <v>28</v>
      </c>
      <c r="N339" s="181" t="s">
        <v>43</v>
      </c>
      <c r="O339" s="64"/>
      <c r="P339" s="182">
        <f>O339*H339</f>
        <v>0</v>
      </c>
      <c r="Q339" s="182">
        <v>3.1E-4</v>
      </c>
      <c r="R339" s="182">
        <f>Q339*H339</f>
        <v>2.48E-3</v>
      </c>
      <c r="S339" s="182">
        <v>0</v>
      </c>
      <c r="T339" s="183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84" t="s">
        <v>128</v>
      </c>
      <c r="AT339" s="184" t="s">
        <v>123</v>
      </c>
      <c r="AU339" s="184" t="s">
        <v>82</v>
      </c>
      <c r="AY339" s="17" t="s">
        <v>121</v>
      </c>
      <c r="BE339" s="185">
        <f>IF(N339="základní",J339,0)</f>
        <v>0</v>
      </c>
      <c r="BF339" s="185">
        <f>IF(N339="snížená",J339,0)</f>
        <v>0</v>
      </c>
      <c r="BG339" s="185">
        <f>IF(N339="zákl. přenesená",J339,0)</f>
        <v>0</v>
      </c>
      <c r="BH339" s="185">
        <f>IF(N339="sníž. přenesená",J339,0)</f>
        <v>0</v>
      </c>
      <c r="BI339" s="185">
        <f>IF(N339="nulová",J339,0)</f>
        <v>0</v>
      </c>
      <c r="BJ339" s="17" t="s">
        <v>80</v>
      </c>
      <c r="BK339" s="185">
        <f>ROUND(I339*H339,2)</f>
        <v>0</v>
      </c>
      <c r="BL339" s="17" t="s">
        <v>128</v>
      </c>
      <c r="BM339" s="184" t="s">
        <v>467</v>
      </c>
    </row>
    <row r="340" spans="1:65" s="2" customFormat="1" ht="10.199999999999999">
      <c r="A340" s="34"/>
      <c r="B340" s="35"/>
      <c r="C340" s="36"/>
      <c r="D340" s="186" t="s">
        <v>130</v>
      </c>
      <c r="E340" s="36"/>
      <c r="F340" s="187" t="s">
        <v>468</v>
      </c>
      <c r="G340" s="36"/>
      <c r="H340" s="36"/>
      <c r="I340" s="188"/>
      <c r="J340" s="36"/>
      <c r="K340" s="36"/>
      <c r="L340" s="39"/>
      <c r="M340" s="189"/>
      <c r="N340" s="190"/>
      <c r="O340" s="64"/>
      <c r="P340" s="64"/>
      <c r="Q340" s="64"/>
      <c r="R340" s="64"/>
      <c r="S340" s="64"/>
      <c r="T340" s="65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7" t="s">
        <v>130</v>
      </c>
      <c r="AU340" s="17" t="s">
        <v>82</v>
      </c>
    </row>
    <row r="341" spans="1:65" s="13" customFormat="1" ht="10.199999999999999">
      <c r="B341" s="191"/>
      <c r="C341" s="192"/>
      <c r="D341" s="193" t="s">
        <v>132</v>
      </c>
      <c r="E341" s="194" t="s">
        <v>28</v>
      </c>
      <c r="F341" s="195" t="s">
        <v>168</v>
      </c>
      <c r="G341" s="192"/>
      <c r="H341" s="196">
        <v>8</v>
      </c>
      <c r="I341" s="197"/>
      <c r="J341" s="192"/>
      <c r="K341" s="192"/>
      <c r="L341" s="198"/>
      <c r="M341" s="199"/>
      <c r="N341" s="200"/>
      <c r="O341" s="200"/>
      <c r="P341" s="200"/>
      <c r="Q341" s="200"/>
      <c r="R341" s="200"/>
      <c r="S341" s="200"/>
      <c r="T341" s="201"/>
      <c r="AT341" s="202" t="s">
        <v>132</v>
      </c>
      <c r="AU341" s="202" t="s">
        <v>82</v>
      </c>
      <c r="AV341" s="13" t="s">
        <v>82</v>
      </c>
      <c r="AW341" s="13" t="s">
        <v>34</v>
      </c>
      <c r="AX341" s="13" t="s">
        <v>72</v>
      </c>
      <c r="AY341" s="202" t="s">
        <v>121</v>
      </c>
    </row>
    <row r="342" spans="1:65" s="14" customFormat="1" ht="10.199999999999999">
      <c r="B342" s="203"/>
      <c r="C342" s="204"/>
      <c r="D342" s="193" t="s">
        <v>132</v>
      </c>
      <c r="E342" s="205" t="s">
        <v>28</v>
      </c>
      <c r="F342" s="206" t="s">
        <v>134</v>
      </c>
      <c r="G342" s="204"/>
      <c r="H342" s="207">
        <v>8</v>
      </c>
      <c r="I342" s="208"/>
      <c r="J342" s="204"/>
      <c r="K342" s="204"/>
      <c r="L342" s="209"/>
      <c r="M342" s="210"/>
      <c r="N342" s="211"/>
      <c r="O342" s="211"/>
      <c r="P342" s="211"/>
      <c r="Q342" s="211"/>
      <c r="R342" s="211"/>
      <c r="S342" s="211"/>
      <c r="T342" s="212"/>
      <c r="AT342" s="213" t="s">
        <v>132</v>
      </c>
      <c r="AU342" s="213" t="s">
        <v>82</v>
      </c>
      <c r="AV342" s="14" t="s">
        <v>128</v>
      </c>
      <c r="AW342" s="14" t="s">
        <v>34</v>
      </c>
      <c r="AX342" s="14" t="s">
        <v>80</v>
      </c>
      <c r="AY342" s="213" t="s">
        <v>121</v>
      </c>
    </row>
    <row r="343" spans="1:65" s="2" customFormat="1" ht="16.5" customHeight="1">
      <c r="A343" s="34"/>
      <c r="B343" s="35"/>
      <c r="C343" s="173" t="s">
        <v>469</v>
      </c>
      <c r="D343" s="173" t="s">
        <v>123</v>
      </c>
      <c r="E343" s="174" t="s">
        <v>470</v>
      </c>
      <c r="F343" s="175" t="s">
        <v>471</v>
      </c>
      <c r="G343" s="176" t="s">
        <v>147</v>
      </c>
      <c r="H343" s="177">
        <v>250</v>
      </c>
      <c r="I343" s="178"/>
      <c r="J343" s="179">
        <f>ROUND(I343*H343,2)</f>
        <v>0</v>
      </c>
      <c r="K343" s="175" t="s">
        <v>127</v>
      </c>
      <c r="L343" s="39"/>
      <c r="M343" s="180" t="s">
        <v>28</v>
      </c>
      <c r="N343" s="181" t="s">
        <v>43</v>
      </c>
      <c r="O343" s="64"/>
      <c r="P343" s="182">
        <f>O343*H343</f>
        <v>0</v>
      </c>
      <c r="Q343" s="182">
        <v>1.9000000000000001E-4</v>
      </c>
      <c r="R343" s="182">
        <f>Q343*H343</f>
        <v>4.7500000000000001E-2</v>
      </c>
      <c r="S343" s="182">
        <v>0</v>
      </c>
      <c r="T343" s="183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84" t="s">
        <v>128</v>
      </c>
      <c r="AT343" s="184" t="s">
        <v>123</v>
      </c>
      <c r="AU343" s="184" t="s">
        <v>82</v>
      </c>
      <c r="AY343" s="17" t="s">
        <v>121</v>
      </c>
      <c r="BE343" s="185">
        <f>IF(N343="základní",J343,0)</f>
        <v>0</v>
      </c>
      <c r="BF343" s="185">
        <f>IF(N343="snížená",J343,0)</f>
        <v>0</v>
      </c>
      <c r="BG343" s="185">
        <f>IF(N343="zákl. přenesená",J343,0)</f>
        <v>0</v>
      </c>
      <c r="BH343" s="185">
        <f>IF(N343="sníž. přenesená",J343,0)</f>
        <v>0</v>
      </c>
      <c r="BI343" s="185">
        <f>IF(N343="nulová",J343,0)</f>
        <v>0</v>
      </c>
      <c r="BJ343" s="17" t="s">
        <v>80</v>
      </c>
      <c r="BK343" s="185">
        <f>ROUND(I343*H343,2)</f>
        <v>0</v>
      </c>
      <c r="BL343" s="17" t="s">
        <v>128</v>
      </c>
      <c r="BM343" s="184" t="s">
        <v>472</v>
      </c>
    </row>
    <row r="344" spans="1:65" s="2" customFormat="1" ht="10.199999999999999">
      <c r="A344" s="34"/>
      <c r="B344" s="35"/>
      <c r="C344" s="36"/>
      <c r="D344" s="186" t="s">
        <v>130</v>
      </c>
      <c r="E344" s="36"/>
      <c r="F344" s="187" t="s">
        <v>473</v>
      </c>
      <c r="G344" s="36"/>
      <c r="H344" s="36"/>
      <c r="I344" s="188"/>
      <c r="J344" s="36"/>
      <c r="K344" s="36"/>
      <c r="L344" s="39"/>
      <c r="M344" s="189"/>
      <c r="N344" s="190"/>
      <c r="O344" s="64"/>
      <c r="P344" s="64"/>
      <c r="Q344" s="64"/>
      <c r="R344" s="64"/>
      <c r="S344" s="64"/>
      <c r="T344" s="65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T344" s="17" t="s">
        <v>130</v>
      </c>
      <c r="AU344" s="17" t="s">
        <v>82</v>
      </c>
    </row>
    <row r="345" spans="1:65" s="13" customFormat="1" ht="10.199999999999999">
      <c r="B345" s="191"/>
      <c r="C345" s="192"/>
      <c r="D345" s="193" t="s">
        <v>132</v>
      </c>
      <c r="E345" s="194" t="s">
        <v>28</v>
      </c>
      <c r="F345" s="195" t="s">
        <v>474</v>
      </c>
      <c r="G345" s="192"/>
      <c r="H345" s="196">
        <v>250</v>
      </c>
      <c r="I345" s="197"/>
      <c r="J345" s="192"/>
      <c r="K345" s="192"/>
      <c r="L345" s="198"/>
      <c r="M345" s="199"/>
      <c r="N345" s="200"/>
      <c r="O345" s="200"/>
      <c r="P345" s="200"/>
      <c r="Q345" s="200"/>
      <c r="R345" s="200"/>
      <c r="S345" s="200"/>
      <c r="T345" s="201"/>
      <c r="AT345" s="202" t="s">
        <v>132</v>
      </c>
      <c r="AU345" s="202" t="s">
        <v>82</v>
      </c>
      <c r="AV345" s="13" t="s">
        <v>82</v>
      </c>
      <c r="AW345" s="13" t="s">
        <v>34</v>
      </c>
      <c r="AX345" s="13" t="s">
        <v>72</v>
      </c>
      <c r="AY345" s="202" t="s">
        <v>121</v>
      </c>
    </row>
    <row r="346" spans="1:65" s="14" customFormat="1" ht="10.199999999999999">
      <c r="B346" s="203"/>
      <c r="C346" s="204"/>
      <c r="D346" s="193" t="s">
        <v>132</v>
      </c>
      <c r="E346" s="205" t="s">
        <v>28</v>
      </c>
      <c r="F346" s="206" t="s">
        <v>134</v>
      </c>
      <c r="G346" s="204"/>
      <c r="H346" s="207">
        <v>250</v>
      </c>
      <c r="I346" s="208"/>
      <c r="J346" s="204"/>
      <c r="K346" s="204"/>
      <c r="L346" s="209"/>
      <c r="M346" s="210"/>
      <c r="N346" s="211"/>
      <c r="O346" s="211"/>
      <c r="P346" s="211"/>
      <c r="Q346" s="211"/>
      <c r="R346" s="211"/>
      <c r="S346" s="211"/>
      <c r="T346" s="212"/>
      <c r="AT346" s="213" t="s">
        <v>132</v>
      </c>
      <c r="AU346" s="213" t="s">
        <v>82</v>
      </c>
      <c r="AV346" s="14" t="s">
        <v>128</v>
      </c>
      <c r="AW346" s="14" t="s">
        <v>34</v>
      </c>
      <c r="AX346" s="14" t="s">
        <v>80</v>
      </c>
      <c r="AY346" s="213" t="s">
        <v>121</v>
      </c>
    </row>
    <row r="347" spans="1:65" s="2" customFormat="1" ht="16.5" customHeight="1">
      <c r="A347" s="34"/>
      <c r="B347" s="35"/>
      <c r="C347" s="173" t="s">
        <v>475</v>
      </c>
      <c r="D347" s="173" t="s">
        <v>123</v>
      </c>
      <c r="E347" s="174" t="s">
        <v>476</v>
      </c>
      <c r="F347" s="175" t="s">
        <v>477</v>
      </c>
      <c r="G347" s="176" t="s">
        <v>147</v>
      </c>
      <c r="H347" s="177">
        <v>230</v>
      </c>
      <c r="I347" s="178"/>
      <c r="J347" s="179">
        <f>ROUND(I347*H347,2)</f>
        <v>0</v>
      </c>
      <c r="K347" s="175" t="s">
        <v>127</v>
      </c>
      <c r="L347" s="39"/>
      <c r="M347" s="180" t="s">
        <v>28</v>
      </c>
      <c r="N347" s="181" t="s">
        <v>43</v>
      </c>
      <c r="O347" s="64"/>
      <c r="P347" s="182">
        <f>O347*H347</f>
        <v>0</v>
      </c>
      <c r="Q347" s="182">
        <v>1.2999999999999999E-4</v>
      </c>
      <c r="R347" s="182">
        <f>Q347*H347</f>
        <v>2.9899999999999996E-2</v>
      </c>
      <c r="S347" s="182">
        <v>0</v>
      </c>
      <c r="T347" s="183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84" t="s">
        <v>128</v>
      </c>
      <c r="AT347" s="184" t="s">
        <v>123</v>
      </c>
      <c r="AU347" s="184" t="s">
        <v>82</v>
      </c>
      <c r="AY347" s="17" t="s">
        <v>121</v>
      </c>
      <c r="BE347" s="185">
        <f>IF(N347="základní",J347,0)</f>
        <v>0</v>
      </c>
      <c r="BF347" s="185">
        <f>IF(N347="snížená",J347,0)</f>
        <v>0</v>
      </c>
      <c r="BG347" s="185">
        <f>IF(N347="zákl. přenesená",J347,0)</f>
        <v>0</v>
      </c>
      <c r="BH347" s="185">
        <f>IF(N347="sníž. přenesená",J347,0)</f>
        <v>0</v>
      </c>
      <c r="BI347" s="185">
        <f>IF(N347="nulová",J347,0)</f>
        <v>0</v>
      </c>
      <c r="BJ347" s="17" t="s">
        <v>80</v>
      </c>
      <c r="BK347" s="185">
        <f>ROUND(I347*H347,2)</f>
        <v>0</v>
      </c>
      <c r="BL347" s="17" t="s">
        <v>128</v>
      </c>
      <c r="BM347" s="184" t="s">
        <v>478</v>
      </c>
    </row>
    <row r="348" spans="1:65" s="2" customFormat="1" ht="10.199999999999999">
      <c r="A348" s="34"/>
      <c r="B348" s="35"/>
      <c r="C348" s="36"/>
      <c r="D348" s="186" t="s">
        <v>130</v>
      </c>
      <c r="E348" s="36"/>
      <c r="F348" s="187" t="s">
        <v>479</v>
      </c>
      <c r="G348" s="36"/>
      <c r="H348" s="36"/>
      <c r="I348" s="188"/>
      <c r="J348" s="36"/>
      <c r="K348" s="36"/>
      <c r="L348" s="39"/>
      <c r="M348" s="189"/>
      <c r="N348" s="190"/>
      <c r="O348" s="64"/>
      <c r="P348" s="64"/>
      <c r="Q348" s="64"/>
      <c r="R348" s="64"/>
      <c r="S348" s="64"/>
      <c r="T348" s="65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7" t="s">
        <v>130</v>
      </c>
      <c r="AU348" s="17" t="s">
        <v>82</v>
      </c>
    </row>
    <row r="349" spans="1:65" s="13" customFormat="1" ht="10.199999999999999">
      <c r="B349" s="191"/>
      <c r="C349" s="192"/>
      <c r="D349" s="193" t="s">
        <v>132</v>
      </c>
      <c r="E349" s="194" t="s">
        <v>28</v>
      </c>
      <c r="F349" s="195" t="s">
        <v>348</v>
      </c>
      <c r="G349" s="192"/>
      <c r="H349" s="196">
        <v>230</v>
      </c>
      <c r="I349" s="197"/>
      <c r="J349" s="192"/>
      <c r="K349" s="192"/>
      <c r="L349" s="198"/>
      <c r="M349" s="199"/>
      <c r="N349" s="200"/>
      <c r="O349" s="200"/>
      <c r="P349" s="200"/>
      <c r="Q349" s="200"/>
      <c r="R349" s="200"/>
      <c r="S349" s="200"/>
      <c r="T349" s="201"/>
      <c r="AT349" s="202" t="s">
        <v>132</v>
      </c>
      <c r="AU349" s="202" t="s">
        <v>82</v>
      </c>
      <c r="AV349" s="13" t="s">
        <v>82</v>
      </c>
      <c r="AW349" s="13" t="s">
        <v>34</v>
      </c>
      <c r="AX349" s="13" t="s">
        <v>72</v>
      </c>
      <c r="AY349" s="202" t="s">
        <v>121</v>
      </c>
    </row>
    <row r="350" spans="1:65" s="14" customFormat="1" ht="10.199999999999999">
      <c r="B350" s="203"/>
      <c r="C350" s="204"/>
      <c r="D350" s="193" t="s">
        <v>132</v>
      </c>
      <c r="E350" s="205" t="s">
        <v>28</v>
      </c>
      <c r="F350" s="206" t="s">
        <v>134</v>
      </c>
      <c r="G350" s="204"/>
      <c r="H350" s="207">
        <v>230</v>
      </c>
      <c r="I350" s="208"/>
      <c r="J350" s="204"/>
      <c r="K350" s="204"/>
      <c r="L350" s="209"/>
      <c r="M350" s="210"/>
      <c r="N350" s="211"/>
      <c r="O350" s="211"/>
      <c r="P350" s="211"/>
      <c r="Q350" s="211"/>
      <c r="R350" s="211"/>
      <c r="S350" s="211"/>
      <c r="T350" s="212"/>
      <c r="AT350" s="213" t="s">
        <v>132</v>
      </c>
      <c r="AU350" s="213" t="s">
        <v>82</v>
      </c>
      <c r="AV350" s="14" t="s">
        <v>128</v>
      </c>
      <c r="AW350" s="14" t="s">
        <v>34</v>
      </c>
      <c r="AX350" s="14" t="s">
        <v>80</v>
      </c>
      <c r="AY350" s="213" t="s">
        <v>121</v>
      </c>
    </row>
    <row r="351" spans="1:65" s="12" customFormat="1" ht="22.8" customHeight="1">
      <c r="B351" s="157"/>
      <c r="C351" s="158"/>
      <c r="D351" s="159" t="s">
        <v>71</v>
      </c>
      <c r="E351" s="171" t="s">
        <v>176</v>
      </c>
      <c r="F351" s="171" t="s">
        <v>480</v>
      </c>
      <c r="G351" s="158"/>
      <c r="H351" s="158"/>
      <c r="I351" s="161"/>
      <c r="J351" s="172">
        <f>BK351</f>
        <v>0</v>
      </c>
      <c r="K351" s="158"/>
      <c r="L351" s="163"/>
      <c r="M351" s="164"/>
      <c r="N351" s="165"/>
      <c r="O351" s="165"/>
      <c r="P351" s="166">
        <f>SUM(P352:P371)</f>
        <v>0</v>
      </c>
      <c r="Q351" s="165"/>
      <c r="R351" s="166">
        <f>SUM(R352:R371)</f>
        <v>1.7050000000000003E-2</v>
      </c>
      <c r="S351" s="165"/>
      <c r="T351" s="167">
        <f>SUM(T352:T371)</f>
        <v>0</v>
      </c>
      <c r="AR351" s="168" t="s">
        <v>80</v>
      </c>
      <c r="AT351" s="169" t="s">
        <v>71</v>
      </c>
      <c r="AU351" s="169" t="s">
        <v>80</v>
      </c>
      <c r="AY351" s="168" t="s">
        <v>121</v>
      </c>
      <c r="BK351" s="170">
        <f>SUM(BK352:BK371)</f>
        <v>0</v>
      </c>
    </row>
    <row r="352" spans="1:65" s="2" customFormat="1" ht="21.75" customHeight="1">
      <c r="A352" s="34"/>
      <c r="B352" s="35"/>
      <c r="C352" s="173" t="s">
        <v>481</v>
      </c>
      <c r="D352" s="173" t="s">
        <v>123</v>
      </c>
      <c r="E352" s="174" t="s">
        <v>482</v>
      </c>
      <c r="F352" s="175" t="s">
        <v>483</v>
      </c>
      <c r="G352" s="176" t="s">
        <v>147</v>
      </c>
      <c r="H352" s="177">
        <v>145</v>
      </c>
      <c r="I352" s="178"/>
      <c r="J352" s="179">
        <f>ROUND(I352*H352,2)</f>
        <v>0</v>
      </c>
      <c r="K352" s="175" t="s">
        <v>127</v>
      </c>
      <c r="L352" s="39"/>
      <c r="M352" s="180" t="s">
        <v>28</v>
      </c>
      <c r="N352" s="181" t="s">
        <v>43</v>
      </c>
      <c r="O352" s="64"/>
      <c r="P352" s="182">
        <f>O352*H352</f>
        <v>0</v>
      </c>
      <c r="Q352" s="182">
        <v>0</v>
      </c>
      <c r="R352" s="182">
        <f>Q352*H352</f>
        <v>0</v>
      </c>
      <c r="S352" s="182">
        <v>0</v>
      </c>
      <c r="T352" s="183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184" t="s">
        <v>128</v>
      </c>
      <c r="AT352" s="184" t="s">
        <v>123</v>
      </c>
      <c r="AU352" s="184" t="s">
        <v>82</v>
      </c>
      <c r="AY352" s="17" t="s">
        <v>121</v>
      </c>
      <c r="BE352" s="185">
        <f>IF(N352="základní",J352,0)</f>
        <v>0</v>
      </c>
      <c r="BF352" s="185">
        <f>IF(N352="snížená",J352,0)</f>
        <v>0</v>
      </c>
      <c r="BG352" s="185">
        <f>IF(N352="zákl. přenesená",J352,0)</f>
        <v>0</v>
      </c>
      <c r="BH352" s="185">
        <f>IF(N352="sníž. přenesená",J352,0)</f>
        <v>0</v>
      </c>
      <c r="BI352" s="185">
        <f>IF(N352="nulová",J352,0)</f>
        <v>0</v>
      </c>
      <c r="BJ352" s="17" t="s">
        <v>80</v>
      </c>
      <c r="BK352" s="185">
        <f>ROUND(I352*H352,2)</f>
        <v>0</v>
      </c>
      <c r="BL352" s="17" t="s">
        <v>128</v>
      </c>
      <c r="BM352" s="184" t="s">
        <v>484</v>
      </c>
    </row>
    <row r="353" spans="1:65" s="2" customFormat="1" ht="10.199999999999999">
      <c r="A353" s="34"/>
      <c r="B353" s="35"/>
      <c r="C353" s="36"/>
      <c r="D353" s="186" t="s">
        <v>130</v>
      </c>
      <c r="E353" s="36"/>
      <c r="F353" s="187" t="s">
        <v>485</v>
      </c>
      <c r="G353" s="36"/>
      <c r="H353" s="36"/>
      <c r="I353" s="188"/>
      <c r="J353" s="36"/>
      <c r="K353" s="36"/>
      <c r="L353" s="39"/>
      <c r="M353" s="189"/>
      <c r="N353" s="190"/>
      <c r="O353" s="64"/>
      <c r="P353" s="64"/>
      <c r="Q353" s="64"/>
      <c r="R353" s="64"/>
      <c r="S353" s="64"/>
      <c r="T353" s="65"/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T353" s="17" t="s">
        <v>130</v>
      </c>
      <c r="AU353" s="17" t="s">
        <v>82</v>
      </c>
    </row>
    <row r="354" spans="1:65" s="13" customFormat="1" ht="10.199999999999999">
      <c r="B354" s="191"/>
      <c r="C354" s="192"/>
      <c r="D354" s="193" t="s">
        <v>132</v>
      </c>
      <c r="E354" s="194" t="s">
        <v>28</v>
      </c>
      <c r="F354" s="195" t="s">
        <v>486</v>
      </c>
      <c r="G354" s="192"/>
      <c r="H354" s="196">
        <v>145</v>
      </c>
      <c r="I354" s="197"/>
      <c r="J354" s="192"/>
      <c r="K354" s="192"/>
      <c r="L354" s="198"/>
      <c r="M354" s="199"/>
      <c r="N354" s="200"/>
      <c r="O354" s="200"/>
      <c r="P354" s="200"/>
      <c r="Q354" s="200"/>
      <c r="R354" s="200"/>
      <c r="S354" s="200"/>
      <c r="T354" s="201"/>
      <c r="AT354" s="202" t="s">
        <v>132</v>
      </c>
      <c r="AU354" s="202" t="s">
        <v>82</v>
      </c>
      <c r="AV354" s="13" t="s">
        <v>82</v>
      </c>
      <c r="AW354" s="13" t="s">
        <v>34</v>
      </c>
      <c r="AX354" s="13" t="s">
        <v>72</v>
      </c>
      <c r="AY354" s="202" t="s">
        <v>121</v>
      </c>
    </row>
    <row r="355" spans="1:65" s="14" customFormat="1" ht="10.199999999999999">
      <c r="B355" s="203"/>
      <c r="C355" s="204"/>
      <c r="D355" s="193" t="s">
        <v>132</v>
      </c>
      <c r="E355" s="205" t="s">
        <v>28</v>
      </c>
      <c r="F355" s="206" t="s">
        <v>134</v>
      </c>
      <c r="G355" s="204"/>
      <c r="H355" s="207">
        <v>145</v>
      </c>
      <c r="I355" s="208"/>
      <c r="J355" s="204"/>
      <c r="K355" s="204"/>
      <c r="L355" s="209"/>
      <c r="M355" s="210"/>
      <c r="N355" s="211"/>
      <c r="O355" s="211"/>
      <c r="P355" s="211"/>
      <c r="Q355" s="211"/>
      <c r="R355" s="211"/>
      <c r="S355" s="211"/>
      <c r="T355" s="212"/>
      <c r="AT355" s="213" t="s">
        <v>132</v>
      </c>
      <c r="AU355" s="213" t="s">
        <v>82</v>
      </c>
      <c r="AV355" s="14" t="s">
        <v>128</v>
      </c>
      <c r="AW355" s="14" t="s">
        <v>34</v>
      </c>
      <c r="AX355" s="14" t="s">
        <v>80</v>
      </c>
      <c r="AY355" s="213" t="s">
        <v>121</v>
      </c>
    </row>
    <row r="356" spans="1:65" s="2" customFormat="1" ht="24.15" customHeight="1">
      <c r="A356" s="34"/>
      <c r="B356" s="35"/>
      <c r="C356" s="173" t="s">
        <v>487</v>
      </c>
      <c r="D356" s="173" t="s">
        <v>123</v>
      </c>
      <c r="E356" s="174" t="s">
        <v>488</v>
      </c>
      <c r="F356" s="175" t="s">
        <v>489</v>
      </c>
      <c r="G356" s="176" t="s">
        <v>147</v>
      </c>
      <c r="H356" s="177">
        <v>145</v>
      </c>
      <c r="I356" s="178"/>
      <c r="J356" s="179">
        <f>ROUND(I356*H356,2)</f>
        <v>0</v>
      </c>
      <c r="K356" s="175" t="s">
        <v>127</v>
      </c>
      <c r="L356" s="39"/>
      <c r="M356" s="180" t="s">
        <v>28</v>
      </c>
      <c r="N356" s="181" t="s">
        <v>43</v>
      </c>
      <c r="O356" s="64"/>
      <c r="P356" s="182">
        <f>O356*H356</f>
        <v>0</v>
      </c>
      <c r="Q356" s="182">
        <v>9.0000000000000006E-5</v>
      </c>
      <c r="R356" s="182">
        <f>Q356*H356</f>
        <v>1.3050000000000001E-2</v>
      </c>
      <c r="S356" s="182">
        <v>0</v>
      </c>
      <c r="T356" s="183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184" t="s">
        <v>128</v>
      </c>
      <c r="AT356" s="184" t="s">
        <v>123</v>
      </c>
      <c r="AU356" s="184" t="s">
        <v>82</v>
      </c>
      <c r="AY356" s="17" t="s">
        <v>121</v>
      </c>
      <c r="BE356" s="185">
        <f>IF(N356="základní",J356,0)</f>
        <v>0</v>
      </c>
      <c r="BF356" s="185">
        <f>IF(N356="snížená",J356,0)</f>
        <v>0</v>
      </c>
      <c r="BG356" s="185">
        <f>IF(N356="zákl. přenesená",J356,0)</f>
        <v>0</v>
      </c>
      <c r="BH356" s="185">
        <f>IF(N356="sníž. přenesená",J356,0)</f>
        <v>0</v>
      </c>
      <c r="BI356" s="185">
        <f>IF(N356="nulová",J356,0)</f>
        <v>0</v>
      </c>
      <c r="BJ356" s="17" t="s">
        <v>80</v>
      </c>
      <c r="BK356" s="185">
        <f>ROUND(I356*H356,2)</f>
        <v>0</v>
      </c>
      <c r="BL356" s="17" t="s">
        <v>128</v>
      </c>
      <c r="BM356" s="184" t="s">
        <v>490</v>
      </c>
    </row>
    <row r="357" spans="1:65" s="2" customFormat="1" ht="10.199999999999999">
      <c r="A357" s="34"/>
      <c r="B357" s="35"/>
      <c r="C357" s="36"/>
      <c r="D357" s="186" t="s">
        <v>130</v>
      </c>
      <c r="E357" s="36"/>
      <c r="F357" s="187" t="s">
        <v>491</v>
      </c>
      <c r="G357" s="36"/>
      <c r="H357" s="36"/>
      <c r="I357" s="188"/>
      <c r="J357" s="36"/>
      <c r="K357" s="36"/>
      <c r="L357" s="39"/>
      <c r="M357" s="189"/>
      <c r="N357" s="190"/>
      <c r="O357" s="64"/>
      <c r="P357" s="64"/>
      <c r="Q357" s="64"/>
      <c r="R357" s="64"/>
      <c r="S357" s="64"/>
      <c r="T357" s="65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T357" s="17" t="s">
        <v>130</v>
      </c>
      <c r="AU357" s="17" t="s">
        <v>82</v>
      </c>
    </row>
    <row r="358" spans="1:65" s="13" customFormat="1" ht="10.199999999999999">
      <c r="B358" s="191"/>
      <c r="C358" s="192"/>
      <c r="D358" s="193" t="s">
        <v>132</v>
      </c>
      <c r="E358" s="194" t="s">
        <v>28</v>
      </c>
      <c r="F358" s="195" t="s">
        <v>486</v>
      </c>
      <c r="G358" s="192"/>
      <c r="H358" s="196">
        <v>145</v>
      </c>
      <c r="I358" s="197"/>
      <c r="J358" s="192"/>
      <c r="K358" s="192"/>
      <c r="L358" s="198"/>
      <c r="M358" s="199"/>
      <c r="N358" s="200"/>
      <c r="O358" s="200"/>
      <c r="P358" s="200"/>
      <c r="Q358" s="200"/>
      <c r="R358" s="200"/>
      <c r="S358" s="200"/>
      <c r="T358" s="201"/>
      <c r="AT358" s="202" t="s">
        <v>132</v>
      </c>
      <c r="AU358" s="202" t="s">
        <v>82</v>
      </c>
      <c r="AV358" s="13" t="s">
        <v>82</v>
      </c>
      <c r="AW358" s="13" t="s">
        <v>34</v>
      </c>
      <c r="AX358" s="13" t="s">
        <v>72</v>
      </c>
      <c r="AY358" s="202" t="s">
        <v>121</v>
      </c>
    </row>
    <row r="359" spans="1:65" s="14" customFormat="1" ht="10.199999999999999">
      <c r="B359" s="203"/>
      <c r="C359" s="204"/>
      <c r="D359" s="193" t="s">
        <v>132</v>
      </c>
      <c r="E359" s="205" t="s">
        <v>28</v>
      </c>
      <c r="F359" s="206" t="s">
        <v>134</v>
      </c>
      <c r="G359" s="204"/>
      <c r="H359" s="207">
        <v>145</v>
      </c>
      <c r="I359" s="208"/>
      <c r="J359" s="204"/>
      <c r="K359" s="204"/>
      <c r="L359" s="209"/>
      <c r="M359" s="210"/>
      <c r="N359" s="211"/>
      <c r="O359" s="211"/>
      <c r="P359" s="211"/>
      <c r="Q359" s="211"/>
      <c r="R359" s="211"/>
      <c r="S359" s="211"/>
      <c r="T359" s="212"/>
      <c r="AT359" s="213" t="s">
        <v>132</v>
      </c>
      <c r="AU359" s="213" t="s">
        <v>82</v>
      </c>
      <c r="AV359" s="14" t="s">
        <v>128</v>
      </c>
      <c r="AW359" s="14" t="s">
        <v>34</v>
      </c>
      <c r="AX359" s="14" t="s">
        <v>80</v>
      </c>
      <c r="AY359" s="213" t="s">
        <v>121</v>
      </c>
    </row>
    <row r="360" spans="1:65" s="2" customFormat="1" ht="16.5" customHeight="1">
      <c r="A360" s="34"/>
      <c r="B360" s="35"/>
      <c r="C360" s="173" t="s">
        <v>492</v>
      </c>
      <c r="D360" s="173" t="s">
        <v>123</v>
      </c>
      <c r="E360" s="174" t="s">
        <v>493</v>
      </c>
      <c r="F360" s="175" t="s">
        <v>494</v>
      </c>
      <c r="G360" s="176" t="s">
        <v>147</v>
      </c>
      <c r="H360" s="177">
        <v>145</v>
      </c>
      <c r="I360" s="178"/>
      <c r="J360" s="179">
        <f>ROUND(I360*H360,2)</f>
        <v>0</v>
      </c>
      <c r="K360" s="175" t="s">
        <v>127</v>
      </c>
      <c r="L360" s="39"/>
      <c r="M360" s="180" t="s">
        <v>28</v>
      </c>
      <c r="N360" s="181" t="s">
        <v>43</v>
      </c>
      <c r="O360" s="64"/>
      <c r="P360" s="182">
        <f>O360*H360</f>
        <v>0</v>
      </c>
      <c r="Q360" s="182">
        <v>0</v>
      </c>
      <c r="R360" s="182">
        <f>Q360*H360</f>
        <v>0</v>
      </c>
      <c r="S360" s="182">
        <v>0</v>
      </c>
      <c r="T360" s="183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184" t="s">
        <v>128</v>
      </c>
      <c r="AT360" s="184" t="s">
        <v>123</v>
      </c>
      <c r="AU360" s="184" t="s">
        <v>82</v>
      </c>
      <c r="AY360" s="17" t="s">
        <v>121</v>
      </c>
      <c r="BE360" s="185">
        <f>IF(N360="základní",J360,0)</f>
        <v>0</v>
      </c>
      <c r="BF360" s="185">
        <f>IF(N360="snížená",J360,0)</f>
        <v>0</v>
      </c>
      <c r="BG360" s="185">
        <f>IF(N360="zákl. přenesená",J360,0)</f>
        <v>0</v>
      </c>
      <c r="BH360" s="185">
        <f>IF(N360="sníž. přenesená",J360,0)</f>
        <v>0</v>
      </c>
      <c r="BI360" s="185">
        <f>IF(N360="nulová",J360,0)</f>
        <v>0</v>
      </c>
      <c r="BJ360" s="17" t="s">
        <v>80</v>
      </c>
      <c r="BK360" s="185">
        <f>ROUND(I360*H360,2)</f>
        <v>0</v>
      </c>
      <c r="BL360" s="17" t="s">
        <v>128</v>
      </c>
      <c r="BM360" s="184" t="s">
        <v>495</v>
      </c>
    </row>
    <row r="361" spans="1:65" s="2" customFormat="1" ht="10.199999999999999">
      <c r="A361" s="34"/>
      <c r="B361" s="35"/>
      <c r="C361" s="36"/>
      <c r="D361" s="186" t="s">
        <v>130</v>
      </c>
      <c r="E361" s="36"/>
      <c r="F361" s="187" t="s">
        <v>496</v>
      </c>
      <c r="G361" s="36"/>
      <c r="H361" s="36"/>
      <c r="I361" s="188"/>
      <c r="J361" s="36"/>
      <c r="K361" s="36"/>
      <c r="L361" s="39"/>
      <c r="M361" s="189"/>
      <c r="N361" s="190"/>
      <c r="O361" s="64"/>
      <c r="P361" s="64"/>
      <c r="Q361" s="64"/>
      <c r="R361" s="64"/>
      <c r="S361" s="64"/>
      <c r="T361" s="65"/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T361" s="17" t="s">
        <v>130</v>
      </c>
      <c r="AU361" s="17" t="s">
        <v>82</v>
      </c>
    </row>
    <row r="362" spans="1:65" s="13" customFormat="1" ht="10.199999999999999">
      <c r="B362" s="191"/>
      <c r="C362" s="192"/>
      <c r="D362" s="193" t="s">
        <v>132</v>
      </c>
      <c r="E362" s="194" t="s">
        <v>28</v>
      </c>
      <c r="F362" s="195" t="s">
        <v>486</v>
      </c>
      <c r="G362" s="192"/>
      <c r="H362" s="196">
        <v>145</v>
      </c>
      <c r="I362" s="197"/>
      <c r="J362" s="192"/>
      <c r="K362" s="192"/>
      <c r="L362" s="198"/>
      <c r="M362" s="199"/>
      <c r="N362" s="200"/>
      <c r="O362" s="200"/>
      <c r="P362" s="200"/>
      <c r="Q362" s="200"/>
      <c r="R362" s="200"/>
      <c r="S362" s="200"/>
      <c r="T362" s="201"/>
      <c r="AT362" s="202" t="s">
        <v>132</v>
      </c>
      <c r="AU362" s="202" t="s">
        <v>82</v>
      </c>
      <c r="AV362" s="13" t="s">
        <v>82</v>
      </c>
      <c r="AW362" s="13" t="s">
        <v>34</v>
      </c>
      <c r="AX362" s="13" t="s">
        <v>72</v>
      </c>
      <c r="AY362" s="202" t="s">
        <v>121</v>
      </c>
    </row>
    <row r="363" spans="1:65" s="14" customFormat="1" ht="10.199999999999999">
      <c r="B363" s="203"/>
      <c r="C363" s="204"/>
      <c r="D363" s="193" t="s">
        <v>132</v>
      </c>
      <c r="E363" s="205" t="s">
        <v>28</v>
      </c>
      <c r="F363" s="206" t="s">
        <v>134</v>
      </c>
      <c r="G363" s="204"/>
      <c r="H363" s="207">
        <v>145</v>
      </c>
      <c r="I363" s="208"/>
      <c r="J363" s="204"/>
      <c r="K363" s="204"/>
      <c r="L363" s="209"/>
      <c r="M363" s="210"/>
      <c r="N363" s="211"/>
      <c r="O363" s="211"/>
      <c r="P363" s="211"/>
      <c r="Q363" s="211"/>
      <c r="R363" s="211"/>
      <c r="S363" s="211"/>
      <c r="T363" s="212"/>
      <c r="AT363" s="213" t="s">
        <v>132</v>
      </c>
      <c r="AU363" s="213" t="s">
        <v>82</v>
      </c>
      <c r="AV363" s="14" t="s">
        <v>128</v>
      </c>
      <c r="AW363" s="14" t="s">
        <v>34</v>
      </c>
      <c r="AX363" s="14" t="s">
        <v>80</v>
      </c>
      <c r="AY363" s="213" t="s">
        <v>121</v>
      </c>
    </row>
    <row r="364" spans="1:65" s="2" customFormat="1" ht="16.5" customHeight="1">
      <c r="A364" s="34"/>
      <c r="B364" s="35"/>
      <c r="C364" s="173" t="s">
        <v>497</v>
      </c>
      <c r="D364" s="173" t="s">
        <v>123</v>
      </c>
      <c r="E364" s="174" t="s">
        <v>498</v>
      </c>
      <c r="F364" s="175" t="s">
        <v>499</v>
      </c>
      <c r="G364" s="176" t="s">
        <v>147</v>
      </c>
      <c r="H364" s="177">
        <v>50</v>
      </c>
      <c r="I364" s="178"/>
      <c r="J364" s="179">
        <f>ROUND(I364*H364,2)</f>
        <v>0</v>
      </c>
      <c r="K364" s="175" t="s">
        <v>127</v>
      </c>
      <c r="L364" s="39"/>
      <c r="M364" s="180" t="s">
        <v>28</v>
      </c>
      <c r="N364" s="181" t="s">
        <v>43</v>
      </c>
      <c r="O364" s="64"/>
      <c r="P364" s="182">
        <f>O364*H364</f>
        <v>0</v>
      </c>
      <c r="Q364" s="182">
        <v>0</v>
      </c>
      <c r="R364" s="182">
        <f>Q364*H364</f>
        <v>0</v>
      </c>
      <c r="S364" s="182">
        <v>0</v>
      </c>
      <c r="T364" s="183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184" t="s">
        <v>128</v>
      </c>
      <c r="AT364" s="184" t="s">
        <v>123</v>
      </c>
      <c r="AU364" s="184" t="s">
        <v>82</v>
      </c>
      <c r="AY364" s="17" t="s">
        <v>121</v>
      </c>
      <c r="BE364" s="185">
        <f>IF(N364="základní",J364,0)</f>
        <v>0</v>
      </c>
      <c r="BF364" s="185">
        <f>IF(N364="snížená",J364,0)</f>
        <v>0</v>
      </c>
      <c r="BG364" s="185">
        <f>IF(N364="zákl. přenesená",J364,0)</f>
        <v>0</v>
      </c>
      <c r="BH364" s="185">
        <f>IF(N364="sníž. přenesená",J364,0)</f>
        <v>0</v>
      </c>
      <c r="BI364" s="185">
        <f>IF(N364="nulová",J364,0)</f>
        <v>0</v>
      </c>
      <c r="BJ364" s="17" t="s">
        <v>80</v>
      </c>
      <c r="BK364" s="185">
        <f>ROUND(I364*H364,2)</f>
        <v>0</v>
      </c>
      <c r="BL364" s="17" t="s">
        <v>128</v>
      </c>
      <c r="BM364" s="184" t="s">
        <v>500</v>
      </c>
    </row>
    <row r="365" spans="1:65" s="2" customFormat="1" ht="10.199999999999999">
      <c r="A365" s="34"/>
      <c r="B365" s="35"/>
      <c r="C365" s="36"/>
      <c r="D365" s="186" t="s">
        <v>130</v>
      </c>
      <c r="E365" s="36"/>
      <c r="F365" s="187" t="s">
        <v>501</v>
      </c>
      <c r="G365" s="36"/>
      <c r="H365" s="36"/>
      <c r="I365" s="188"/>
      <c r="J365" s="36"/>
      <c r="K365" s="36"/>
      <c r="L365" s="39"/>
      <c r="M365" s="189"/>
      <c r="N365" s="190"/>
      <c r="O365" s="64"/>
      <c r="P365" s="64"/>
      <c r="Q365" s="64"/>
      <c r="R365" s="64"/>
      <c r="S365" s="64"/>
      <c r="T365" s="65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7" t="s">
        <v>130</v>
      </c>
      <c r="AU365" s="17" t="s">
        <v>82</v>
      </c>
    </row>
    <row r="366" spans="1:65" s="13" customFormat="1" ht="10.199999999999999">
      <c r="B366" s="191"/>
      <c r="C366" s="192"/>
      <c r="D366" s="193" t="s">
        <v>132</v>
      </c>
      <c r="E366" s="194" t="s">
        <v>28</v>
      </c>
      <c r="F366" s="195" t="s">
        <v>389</v>
      </c>
      <c r="G366" s="192"/>
      <c r="H366" s="196">
        <v>50</v>
      </c>
      <c r="I366" s="197"/>
      <c r="J366" s="192"/>
      <c r="K366" s="192"/>
      <c r="L366" s="198"/>
      <c r="M366" s="199"/>
      <c r="N366" s="200"/>
      <c r="O366" s="200"/>
      <c r="P366" s="200"/>
      <c r="Q366" s="200"/>
      <c r="R366" s="200"/>
      <c r="S366" s="200"/>
      <c r="T366" s="201"/>
      <c r="AT366" s="202" t="s">
        <v>132</v>
      </c>
      <c r="AU366" s="202" t="s">
        <v>82</v>
      </c>
      <c r="AV366" s="13" t="s">
        <v>82</v>
      </c>
      <c r="AW366" s="13" t="s">
        <v>34</v>
      </c>
      <c r="AX366" s="13" t="s">
        <v>72</v>
      </c>
      <c r="AY366" s="202" t="s">
        <v>121</v>
      </c>
    </row>
    <row r="367" spans="1:65" s="14" customFormat="1" ht="10.199999999999999">
      <c r="B367" s="203"/>
      <c r="C367" s="204"/>
      <c r="D367" s="193" t="s">
        <v>132</v>
      </c>
      <c r="E367" s="205" t="s">
        <v>28</v>
      </c>
      <c r="F367" s="206" t="s">
        <v>134</v>
      </c>
      <c r="G367" s="204"/>
      <c r="H367" s="207">
        <v>50</v>
      </c>
      <c r="I367" s="208"/>
      <c r="J367" s="204"/>
      <c r="K367" s="204"/>
      <c r="L367" s="209"/>
      <c r="M367" s="210"/>
      <c r="N367" s="211"/>
      <c r="O367" s="211"/>
      <c r="P367" s="211"/>
      <c r="Q367" s="211"/>
      <c r="R367" s="211"/>
      <c r="S367" s="211"/>
      <c r="T367" s="212"/>
      <c r="AT367" s="213" t="s">
        <v>132</v>
      </c>
      <c r="AU367" s="213" t="s">
        <v>82</v>
      </c>
      <c r="AV367" s="14" t="s">
        <v>128</v>
      </c>
      <c r="AW367" s="14" t="s">
        <v>34</v>
      </c>
      <c r="AX367" s="14" t="s">
        <v>80</v>
      </c>
      <c r="AY367" s="213" t="s">
        <v>121</v>
      </c>
    </row>
    <row r="368" spans="1:65" s="2" customFormat="1" ht="16.5" customHeight="1">
      <c r="A368" s="34"/>
      <c r="B368" s="35"/>
      <c r="C368" s="173" t="s">
        <v>502</v>
      </c>
      <c r="D368" s="173" t="s">
        <v>123</v>
      </c>
      <c r="E368" s="174" t="s">
        <v>503</v>
      </c>
      <c r="F368" s="175" t="s">
        <v>504</v>
      </c>
      <c r="G368" s="176" t="s">
        <v>147</v>
      </c>
      <c r="H368" s="177">
        <v>50</v>
      </c>
      <c r="I368" s="178"/>
      <c r="J368" s="179">
        <f>ROUND(I368*H368,2)</f>
        <v>0</v>
      </c>
      <c r="K368" s="175" t="s">
        <v>127</v>
      </c>
      <c r="L368" s="39"/>
      <c r="M368" s="180" t="s">
        <v>28</v>
      </c>
      <c r="N368" s="181" t="s">
        <v>43</v>
      </c>
      <c r="O368" s="64"/>
      <c r="P368" s="182">
        <f>O368*H368</f>
        <v>0</v>
      </c>
      <c r="Q368" s="182">
        <v>8.0000000000000007E-5</v>
      </c>
      <c r="R368" s="182">
        <f>Q368*H368</f>
        <v>4.0000000000000001E-3</v>
      </c>
      <c r="S368" s="182">
        <v>0</v>
      </c>
      <c r="T368" s="183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184" t="s">
        <v>128</v>
      </c>
      <c r="AT368" s="184" t="s">
        <v>123</v>
      </c>
      <c r="AU368" s="184" t="s">
        <v>82</v>
      </c>
      <c r="AY368" s="17" t="s">
        <v>121</v>
      </c>
      <c r="BE368" s="185">
        <f>IF(N368="základní",J368,0)</f>
        <v>0</v>
      </c>
      <c r="BF368" s="185">
        <f>IF(N368="snížená",J368,0)</f>
        <v>0</v>
      </c>
      <c r="BG368" s="185">
        <f>IF(N368="zákl. přenesená",J368,0)</f>
        <v>0</v>
      </c>
      <c r="BH368" s="185">
        <f>IF(N368="sníž. přenesená",J368,0)</f>
        <v>0</v>
      </c>
      <c r="BI368" s="185">
        <f>IF(N368="nulová",J368,0)</f>
        <v>0</v>
      </c>
      <c r="BJ368" s="17" t="s">
        <v>80</v>
      </c>
      <c r="BK368" s="185">
        <f>ROUND(I368*H368,2)</f>
        <v>0</v>
      </c>
      <c r="BL368" s="17" t="s">
        <v>128</v>
      </c>
      <c r="BM368" s="184" t="s">
        <v>505</v>
      </c>
    </row>
    <row r="369" spans="1:65" s="2" customFormat="1" ht="10.199999999999999">
      <c r="A369" s="34"/>
      <c r="B369" s="35"/>
      <c r="C369" s="36"/>
      <c r="D369" s="186" t="s">
        <v>130</v>
      </c>
      <c r="E369" s="36"/>
      <c r="F369" s="187" t="s">
        <v>506</v>
      </c>
      <c r="G369" s="36"/>
      <c r="H369" s="36"/>
      <c r="I369" s="188"/>
      <c r="J369" s="36"/>
      <c r="K369" s="36"/>
      <c r="L369" s="39"/>
      <c r="M369" s="189"/>
      <c r="N369" s="190"/>
      <c r="O369" s="64"/>
      <c r="P369" s="64"/>
      <c r="Q369" s="64"/>
      <c r="R369" s="64"/>
      <c r="S369" s="64"/>
      <c r="T369" s="65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T369" s="17" t="s">
        <v>130</v>
      </c>
      <c r="AU369" s="17" t="s">
        <v>82</v>
      </c>
    </row>
    <row r="370" spans="1:65" s="13" customFormat="1" ht="10.199999999999999">
      <c r="B370" s="191"/>
      <c r="C370" s="192"/>
      <c r="D370" s="193" t="s">
        <v>132</v>
      </c>
      <c r="E370" s="194" t="s">
        <v>28</v>
      </c>
      <c r="F370" s="195" t="s">
        <v>389</v>
      </c>
      <c r="G370" s="192"/>
      <c r="H370" s="196">
        <v>50</v>
      </c>
      <c r="I370" s="197"/>
      <c r="J370" s="192"/>
      <c r="K370" s="192"/>
      <c r="L370" s="198"/>
      <c r="M370" s="199"/>
      <c r="N370" s="200"/>
      <c r="O370" s="200"/>
      <c r="P370" s="200"/>
      <c r="Q370" s="200"/>
      <c r="R370" s="200"/>
      <c r="S370" s="200"/>
      <c r="T370" s="201"/>
      <c r="AT370" s="202" t="s">
        <v>132</v>
      </c>
      <c r="AU370" s="202" t="s">
        <v>82</v>
      </c>
      <c r="AV370" s="13" t="s">
        <v>82</v>
      </c>
      <c r="AW370" s="13" t="s">
        <v>34</v>
      </c>
      <c r="AX370" s="13" t="s">
        <v>72</v>
      </c>
      <c r="AY370" s="202" t="s">
        <v>121</v>
      </c>
    </row>
    <row r="371" spans="1:65" s="14" customFormat="1" ht="10.199999999999999">
      <c r="B371" s="203"/>
      <c r="C371" s="204"/>
      <c r="D371" s="193" t="s">
        <v>132</v>
      </c>
      <c r="E371" s="205" t="s">
        <v>28</v>
      </c>
      <c r="F371" s="206" t="s">
        <v>134</v>
      </c>
      <c r="G371" s="204"/>
      <c r="H371" s="207">
        <v>50</v>
      </c>
      <c r="I371" s="208"/>
      <c r="J371" s="204"/>
      <c r="K371" s="204"/>
      <c r="L371" s="209"/>
      <c r="M371" s="210"/>
      <c r="N371" s="211"/>
      <c r="O371" s="211"/>
      <c r="P371" s="211"/>
      <c r="Q371" s="211"/>
      <c r="R371" s="211"/>
      <c r="S371" s="211"/>
      <c r="T371" s="212"/>
      <c r="AT371" s="213" t="s">
        <v>132</v>
      </c>
      <c r="AU371" s="213" t="s">
        <v>82</v>
      </c>
      <c r="AV371" s="14" t="s">
        <v>128</v>
      </c>
      <c r="AW371" s="14" t="s">
        <v>34</v>
      </c>
      <c r="AX371" s="14" t="s">
        <v>80</v>
      </c>
      <c r="AY371" s="213" t="s">
        <v>121</v>
      </c>
    </row>
    <row r="372" spans="1:65" s="12" customFormat="1" ht="22.8" customHeight="1">
      <c r="B372" s="157"/>
      <c r="C372" s="158"/>
      <c r="D372" s="159" t="s">
        <v>71</v>
      </c>
      <c r="E372" s="171" t="s">
        <v>507</v>
      </c>
      <c r="F372" s="171" t="s">
        <v>508</v>
      </c>
      <c r="G372" s="158"/>
      <c r="H372" s="158"/>
      <c r="I372" s="161"/>
      <c r="J372" s="172">
        <f>BK372</f>
        <v>0</v>
      </c>
      <c r="K372" s="158"/>
      <c r="L372" s="163"/>
      <c r="M372" s="164"/>
      <c r="N372" s="165"/>
      <c r="O372" s="165"/>
      <c r="P372" s="166">
        <f>SUM(P373:P401)</f>
        <v>0</v>
      </c>
      <c r="Q372" s="165"/>
      <c r="R372" s="166">
        <f>SUM(R373:R401)</f>
        <v>0</v>
      </c>
      <c r="S372" s="165"/>
      <c r="T372" s="167">
        <f>SUM(T373:T401)</f>
        <v>0</v>
      </c>
      <c r="AR372" s="168" t="s">
        <v>80</v>
      </c>
      <c r="AT372" s="169" t="s">
        <v>71</v>
      </c>
      <c r="AU372" s="169" t="s">
        <v>80</v>
      </c>
      <c r="AY372" s="168" t="s">
        <v>121</v>
      </c>
      <c r="BK372" s="170">
        <f>SUM(BK373:BK401)</f>
        <v>0</v>
      </c>
    </row>
    <row r="373" spans="1:65" s="2" customFormat="1" ht="24.15" customHeight="1">
      <c r="A373" s="34"/>
      <c r="B373" s="35"/>
      <c r="C373" s="173" t="s">
        <v>509</v>
      </c>
      <c r="D373" s="173" t="s">
        <v>123</v>
      </c>
      <c r="E373" s="174" t="s">
        <v>510</v>
      </c>
      <c r="F373" s="175" t="s">
        <v>511</v>
      </c>
      <c r="G373" s="176" t="s">
        <v>233</v>
      </c>
      <c r="H373" s="177">
        <v>148.80000000000001</v>
      </c>
      <c r="I373" s="178"/>
      <c r="J373" s="179">
        <f>ROUND(I373*H373,2)</f>
        <v>0</v>
      </c>
      <c r="K373" s="175" t="s">
        <v>127</v>
      </c>
      <c r="L373" s="39"/>
      <c r="M373" s="180" t="s">
        <v>28</v>
      </c>
      <c r="N373" s="181" t="s">
        <v>43</v>
      </c>
      <c r="O373" s="64"/>
      <c r="P373" s="182">
        <f>O373*H373</f>
        <v>0</v>
      </c>
      <c r="Q373" s="182">
        <v>0</v>
      </c>
      <c r="R373" s="182">
        <f>Q373*H373</f>
        <v>0</v>
      </c>
      <c r="S373" s="182">
        <v>0</v>
      </c>
      <c r="T373" s="183">
        <f>S373*H373</f>
        <v>0</v>
      </c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184" t="s">
        <v>128</v>
      </c>
      <c r="AT373" s="184" t="s">
        <v>123</v>
      </c>
      <c r="AU373" s="184" t="s">
        <v>82</v>
      </c>
      <c r="AY373" s="17" t="s">
        <v>121</v>
      </c>
      <c r="BE373" s="185">
        <f>IF(N373="základní",J373,0)</f>
        <v>0</v>
      </c>
      <c r="BF373" s="185">
        <f>IF(N373="snížená",J373,0)</f>
        <v>0</v>
      </c>
      <c r="BG373" s="185">
        <f>IF(N373="zákl. přenesená",J373,0)</f>
        <v>0</v>
      </c>
      <c r="BH373" s="185">
        <f>IF(N373="sníž. přenesená",J373,0)</f>
        <v>0</v>
      </c>
      <c r="BI373" s="185">
        <f>IF(N373="nulová",J373,0)</f>
        <v>0</v>
      </c>
      <c r="BJ373" s="17" t="s">
        <v>80</v>
      </c>
      <c r="BK373" s="185">
        <f>ROUND(I373*H373,2)</f>
        <v>0</v>
      </c>
      <c r="BL373" s="17" t="s">
        <v>128</v>
      </c>
      <c r="BM373" s="184" t="s">
        <v>512</v>
      </c>
    </row>
    <row r="374" spans="1:65" s="2" customFormat="1" ht="10.199999999999999">
      <c r="A374" s="34"/>
      <c r="B374" s="35"/>
      <c r="C374" s="36"/>
      <c r="D374" s="186" t="s">
        <v>130</v>
      </c>
      <c r="E374" s="36"/>
      <c r="F374" s="187" t="s">
        <v>513</v>
      </c>
      <c r="G374" s="36"/>
      <c r="H374" s="36"/>
      <c r="I374" s="188"/>
      <c r="J374" s="36"/>
      <c r="K374" s="36"/>
      <c r="L374" s="39"/>
      <c r="M374" s="189"/>
      <c r="N374" s="190"/>
      <c r="O374" s="64"/>
      <c r="P374" s="64"/>
      <c r="Q374" s="64"/>
      <c r="R374" s="64"/>
      <c r="S374" s="64"/>
      <c r="T374" s="65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T374" s="17" t="s">
        <v>130</v>
      </c>
      <c r="AU374" s="17" t="s">
        <v>82</v>
      </c>
    </row>
    <row r="375" spans="1:65" s="13" customFormat="1" ht="10.199999999999999">
      <c r="B375" s="191"/>
      <c r="C375" s="192"/>
      <c r="D375" s="193" t="s">
        <v>132</v>
      </c>
      <c r="E375" s="194" t="s">
        <v>28</v>
      </c>
      <c r="F375" s="195" t="s">
        <v>514</v>
      </c>
      <c r="G375" s="192"/>
      <c r="H375" s="196">
        <v>148.80000000000001</v>
      </c>
      <c r="I375" s="197"/>
      <c r="J375" s="192"/>
      <c r="K375" s="192"/>
      <c r="L375" s="198"/>
      <c r="M375" s="199"/>
      <c r="N375" s="200"/>
      <c r="O375" s="200"/>
      <c r="P375" s="200"/>
      <c r="Q375" s="200"/>
      <c r="R375" s="200"/>
      <c r="S375" s="200"/>
      <c r="T375" s="201"/>
      <c r="AT375" s="202" t="s">
        <v>132</v>
      </c>
      <c r="AU375" s="202" t="s">
        <v>82</v>
      </c>
      <c r="AV375" s="13" t="s">
        <v>82</v>
      </c>
      <c r="AW375" s="13" t="s">
        <v>34</v>
      </c>
      <c r="AX375" s="13" t="s">
        <v>72</v>
      </c>
      <c r="AY375" s="202" t="s">
        <v>121</v>
      </c>
    </row>
    <row r="376" spans="1:65" s="14" customFormat="1" ht="10.199999999999999">
      <c r="B376" s="203"/>
      <c r="C376" s="204"/>
      <c r="D376" s="193" t="s">
        <v>132</v>
      </c>
      <c r="E376" s="205" t="s">
        <v>28</v>
      </c>
      <c r="F376" s="206" t="s">
        <v>134</v>
      </c>
      <c r="G376" s="204"/>
      <c r="H376" s="207">
        <v>148.80000000000001</v>
      </c>
      <c r="I376" s="208"/>
      <c r="J376" s="204"/>
      <c r="K376" s="204"/>
      <c r="L376" s="209"/>
      <c r="M376" s="210"/>
      <c r="N376" s="211"/>
      <c r="O376" s="211"/>
      <c r="P376" s="211"/>
      <c r="Q376" s="211"/>
      <c r="R376" s="211"/>
      <c r="S376" s="211"/>
      <c r="T376" s="212"/>
      <c r="AT376" s="213" t="s">
        <v>132</v>
      </c>
      <c r="AU376" s="213" t="s">
        <v>82</v>
      </c>
      <c r="AV376" s="14" t="s">
        <v>128</v>
      </c>
      <c r="AW376" s="14" t="s">
        <v>34</v>
      </c>
      <c r="AX376" s="14" t="s">
        <v>80</v>
      </c>
      <c r="AY376" s="213" t="s">
        <v>121</v>
      </c>
    </row>
    <row r="377" spans="1:65" s="2" customFormat="1" ht="24.15" customHeight="1">
      <c r="A377" s="34"/>
      <c r="B377" s="35"/>
      <c r="C377" s="173" t="s">
        <v>515</v>
      </c>
      <c r="D377" s="173" t="s">
        <v>123</v>
      </c>
      <c r="E377" s="174" t="s">
        <v>516</v>
      </c>
      <c r="F377" s="175" t="s">
        <v>517</v>
      </c>
      <c r="G377" s="176" t="s">
        <v>233</v>
      </c>
      <c r="H377" s="177">
        <v>2083.1999999999998</v>
      </c>
      <c r="I377" s="178"/>
      <c r="J377" s="179">
        <f>ROUND(I377*H377,2)</f>
        <v>0</v>
      </c>
      <c r="K377" s="175" t="s">
        <v>127</v>
      </c>
      <c r="L377" s="39"/>
      <c r="M377" s="180" t="s">
        <v>28</v>
      </c>
      <c r="N377" s="181" t="s">
        <v>43</v>
      </c>
      <c r="O377" s="64"/>
      <c r="P377" s="182">
        <f>O377*H377</f>
        <v>0</v>
      </c>
      <c r="Q377" s="182">
        <v>0</v>
      </c>
      <c r="R377" s="182">
        <f>Q377*H377</f>
        <v>0</v>
      </c>
      <c r="S377" s="182">
        <v>0</v>
      </c>
      <c r="T377" s="183">
        <f>S377*H377</f>
        <v>0</v>
      </c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184" t="s">
        <v>128</v>
      </c>
      <c r="AT377" s="184" t="s">
        <v>123</v>
      </c>
      <c r="AU377" s="184" t="s">
        <v>82</v>
      </c>
      <c r="AY377" s="17" t="s">
        <v>121</v>
      </c>
      <c r="BE377" s="185">
        <f>IF(N377="základní",J377,0)</f>
        <v>0</v>
      </c>
      <c r="BF377" s="185">
        <f>IF(N377="snížená",J377,0)</f>
        <v>0</v>
      </c>
      <c r="BG377" s="185">
        <f>IF(N377="zákl. přenesená",J377,0)</f>
        <v>0</v>
      </c>
      <c r="BH377" s="185">
        <f>IF(N377="sníž. přenesená",J377,0)</f>
        <v>0</v>
      </c>
      <c r="BI377" s="185">
        <f>IF(N377="nulová",J377,0)</f>
        <v>0</v>
      </c>
      <c r="BJ377" s="17" t="s">
        <v>80</v>
      </c>
      <c r="BK377" s="185">
        <f>ROUND(I377*H377,2)</f>
        <v>0</v>
      </c>
      <c r="BL377" s="17" t="s">
        <v>128</v>
      </c>
      <c r="BM377" s="184" t="s">
        <v>518</v>
      </c>
    </row>
    <row r="378" spans="1:65" s="2" customFormat="1" ht="10.199999999999999">
      <c r="A378" s="34"/>
      <c r="B378" s="35"/>
      <c r="C378" s="36"/>
      <c r="D378" s="186" t="s">
        <v>130</v>
      </c>
      <c r="E378" s="36"/>
      <c r="F378" s="187" t="s">
        <v>519</v>
      </c>
      <c r="G378" s="36"/>
      <c r="H378" s="36"/>
      <c r="I378" s="188"/>
      <c r="J378" s="36"/>
      <c r="K378" s="36"/>
      <c r="L378" s="39"/>
      <c r="M378" s="189"/>
      <c r="N378" s="190"/>
      <c r="O378" s="64"/>
      <c r="P378" s="64"/>
      <c r="Q378" s="64"/>
      <c r="R378" s="64"/>
      <c r="S378" s="64"/>
      <c r="T378" s="65"/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T378" s="17" t="s">
        <v>130</v>
      </c>
      <c r="AU378" s="17" t="s">
        <v>82</v>
      </c>
    </row>
    <row r="379" spans="1:65" s="13" customFormat="1" ht="10.199999999999999">
      <c r="B379" s="191"/>
      <c r="C379" s="192"/>
      <c r="D379" s="193" t="s">
        <v>132</v>
      </c>
      <c r="E379" s="194" t="s">
        <v>28</v>
      </c>
      <c r="F379" s="195" t="s">
        <v>520</v>
      </c>
      <c r="G379" s="192"/>
      <c r="H379" s="196">
        <v>2083.1999999999998</v>
      </c>
      <c r="I379" s="197"/>
      <c r="J379" s="192"/>
      <c r="K379" s="192"/>
      <c r="L379" s="198"/>
      <c r="M379" s="199"/>
      <c r="N379" s="200"/>
      <c r="O379" s="200"/>
      <c r="P379" s="200"/>
      <c r="Q379" s="200"/>
      <c r="R379" s="200"/>
      <c r="S379" s="200"/>
      <c r="T379" s="201"/>
      <c r="AT379" s="202" t="s">
        <v>132</v>
      </c>
      <c r="AU379" s="202" t="s">
        <v>82</v>
      </c>
      <c r="AV379" s="13" t="s">
        <v>82</v>
      </c>
      <c r="AW379" s="13" t="s">
        <v>34</v>
      </c>
      <c r="AX379" s="13" t="s">
        <v>72</v>
      </c>
      <c r="AY379" s="202" t="s">
        <v>121</v>
      </c>
    </row>
    <row r="380" spans="1:65" s="14" customFormat="1" ht="10.199999999999999">
      <c r="B380" s="203"/>
      <c r="C380" s="204"/>
      <c r="D380" s="193" t="s">
        <v>132</v>
      </c>
      <c r="E380" s="205" t="s">
        <v>28</v>
      </c>
      <c r="F380" s="206" t="s">
        <v>134</v>
      </c>
      <c r="G380" s="204"/>
      <c r="H380" s="207">
        <v>2083.1999999999998</v>
      </c>
      <c r="I380" s="208"/>
      <c r="J380" s="204"/>
      <c r="K380" s="204"/>
      <c r="L380" s="209"/>
      <c r="M380" s="210"/>
      <c r="N380" s="211"/>
      <c r="O380" s="211"/>
      <c r="P380" s="211"/>
      <c r="Q380" s="211"/>
      <c r="R380" s="211"/>
      <c r="S380" s="211"/>
      <c r="T380" s="212"/>
      <c r="AT380" s="213" t="s">
        <v>132</v>
      </c>
      <c r="AU380" s="213" t="s">
        <v>82</v>
      </c>
      <c r="AV380" s="14" t="s">
        <v>128</v>
      </c>
      <c r="AW380" s="14" t="s">
        <v>34</v>
      </c>
      <c r="AX380" s="14" t="s">
        <v>80</v>
      </c>
      <c r="AY380" s="213" t="s">
        <v>121</v>
      </c>
    </row>
    <row r="381" spans="1:65" s="2" customFormat="1" ht="24.15" customHeight="1">
      <c r="A381" s="34"/>
      <c r="B381" s="35"/>
      <c r="C381" s="173" t="s">
        <v>521</v>
      </c>
      <c r="D381" s="173" t="s">
        <v>123</v>
      </c>
      <c r="E381" s="174" t="s">
        <v>522</v>
      </c>
      <c r="F381" s="175" t="s">
        <v>523</v>
      </c>
      <c r="G381" s="176" t="s">
        <v>233</v>
      </c>
      <c r="H381" s="177">
        <v>172.5</v>
      </c>
      <c r="I381" s="178"/>
      <c r="J381" s="179">
        <f>ROUND(I381*H381,2)</f>
        <v>0</v>
      </c>
      <c r="K381" s="175" t="s">
        <v>127</v>
      </c>
      <c r="L381" s="39"/>
      <c r="M381" s="180" t="s">
        <v>28</v>
      </c>
      <c r="N381" s="181" t="s">
        <v>43</v>
      </c>
      <c r="O381" s="64"/>
      <c r="P381" s="182">
        <f>O381*H381</f>
        <v>0</v>
      </c>
      <c r="Q381" s="182">
        <v>0</v>
      </c>
      <c r="R381" s="182">
        <f>Q381*H381</f>
        <v>0</v>
      </c>
      <c r="S381" s="182">
        <v>0</v>
      </c>
      <c r="T381" s="183">
        <f>S381*H381</f>
        <v>0</v>
      </c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184" t="s">
        <v>128</v>
      </c>
      <c r="AT381" s="184" t="s">
        <v>123</v>
      </c>
      <c r="AU381" s="184" t="s">
        <v>82</v>
      </c>
      <c r="AY381" s="17" t="s">
        <v>121</v>
      </c>
      <c r="BE381" s="185">
        <f>IF(N381="základní",J381,0)</f>
        <v>0</v>
      </c>
      <c r="BF381" s="185">
        <f>IF(N381="snížená",J381,0)</f>
        <v>0</v>
      </c>
      <c r="BG381" s="185">
        <f>IF(N381="zákl. přenesená",J381,0)</f>
        <v>0</v>
      </c>
      <c r="BH381" s="185">
        <f>IF(N381="sníž. přenesená",J381,0)</f>
        <v>0</v>
      </c>
      <c r="BI381" s="185">
        <f>IF(N381="nulová",J381,0)</f>
        <v>0</v>
      </c>
      <c r="BJ381" s="17" t="s">
        <v>80</v>
      </c>
      <c r="BK381" s="185">
        <f>ROUND(I381*H381,2)</f>
        <v>0</v>
      </c>
      <c r="BL381" s="17" t="s">
        <v>128</v>
      </c>
      <c r="BM381" s="184" t="s">
        <v>524</v>
      </c>
    </row>
    <row r="382" spans="1:65" s="2" customFormat="1" ht="10.199999999999999">
      <c r="A382" s="34"/>
      <c r="B382" s="35"/>
      <c r="C382" s="36"/>
      <c r="D382" s="186" t="s">
        <v>130</v>
      </c>
      <c r="E382" s="36"/>
      <c r="F382" s="187" t="s">
        <v>525</v>
      </c>
      <c r="G382" s="36"/>
      <c r="H382" s="36"/>
      <c r="I382" s="188"/>
      <c r="J382" s="36"/>
      <c r="K382" s="36"/>
      <c r="L382" s="39"/>
      <c r="M382" s="189"/>
      <c r="N382" s="190"/>
      <c r="O382" s="64"/>
      <c r="P382" s="64"/>
      <c r="Q382" s="64"/>
      <c r="R382" s="64"/>
      <c r="S382" s="64"/>
      <c r="T382" s="65"/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T382" s="17" t="s">
        <v>130</v>
      </c>
      <c r="AU382" s="17" t="s">
        <v>82</v>
      </c>
    </row>
    <row r="383" spans="1:65" s="13" customFormat="1" ht="10.199999999999999">
      <c r="B383" s="191"/>
      <c r="C383" s="192"/>
      <c r="D383" s="193" t="s">
        <v>132</v>
      </c>
      <c r="E383" s="194" t="s">
        <v>28</v>
      </c>
      <c r="F383" s="195" t="s">
        <v>526</v>
      </c>
      <c r="G383" s="192"/>
      <c r="H383" s="196">
        <v>172.5</v>
      </c>
      <c r="I383" s="197"/>
      <c r="J383" s="192"/>
      <c r="K383" s="192"/>
      <c r="L383" s="198"/>
      <c r="M383" s="199"/>
      <c r="N383" s="200"/>
      <c r="O383" s="200"/>
      <c r="P383" s="200"/>
      <c r="Q383" s="200"/>
      <c r="R383" s="200"/>
      <c r="S383" s="200"/>
      <c r="T383" s="201"/>
      <c r="AT383" s="202" t="s">
        <v>132</v>
      </c>
      <c r="AU383" s="202" t="s">
        <v>82</v>
      </c>
      <c r="AV383" s="13" t="s">
        <v>82</v>
      </c>
      <c r="AW383" s="13" t="s">
        <v>34</v>
      </c>
      <c r="AX383" s="13" t="s">
        <v>72</v>
      </c>
      <c r="AY383" s="202" t="s">
        <v>121</v>
      </c>
    </row>
    <row r="384" spans="1:65" s="14" customFormat="1" ht="10.199999999999999">
      <c r="B384" s="203"/>
      <c r="C384" s="204"/>
      <c r="D384" s="193" t="s">
        <v>132</v>
      </c>
      <c r="E384" s="205" t="s">
        <v>28</v>
      </c>
      <c r="F384" s="206" t="s">
        <v>134</v>
      </c>
      <c r="G384" s="204"/>
      <c r="H384" s="207">
        <v>172.5</v>
      </c>
      <c r="I384" s="208"/>
      <c r="J384" s="204"/>
      <c r="K384" s="204"/>
      <c r="L384" s="209"/>
      <c r="M384" s="210"/>
      <c r="N384" s="211"/>
      <c r="O384" s="211"/>
      <c r="P384" s="211"/>
      <c r="Q384" s="211"/>
      <c r="R384" s="211"/>
      <c r="S384" s="211"/>
      <c r="T384" s="212"/>
      <c r="AT384" s="213" t="s">
        <v>132</v>
      </c>
      <c r="AU384" s="213" t="s">
        <v>82</v>
      </c>
      <c r="AV384" s="14" t="s">
        <v>128</v>
      </c>
      <c r="AW384" s="14" t="s">
        <v>34</v>
      </c>
      <c r="AX384" s="14" t="s">
        <v>80</v>
      </c>
      <c r="AY384" s="213" t="s">
        <v>121</v>
      </c>
    </row>
    <row r="385" spans="1:65" s="2" customFormat="1" ht="24.15" customHeight="1">
      <c r="A385" s="34"/>
      <c r="B385" s="35"/>
      <c r="C385" s="173" t="s">
        <v>527</v>
      </c>
      <c r="D385" s="173" t="s">
        <v>123</v>
      </c>
      <c r="E385" s="174" t="s">
        <v>528</v>
      </c>
      <c r="F385" s="175" t="s">
        <v>517</v>
      </c>
      <c r="G385" s="176" t="s">
        <v>233</v>
      </c>
      <c r="H385" s="177">
        <v>2415</v>
      </c>
      <c r="I385" s="178"/>
      <c r="J385" s="179">
        <f>ROUND(I385*H385,2)</f>
        <v>0</v>
      </c>
      <c r="K385" s="175" t="s">
        <v>127</v>
      </c>
      <c r="L385" s="39"/>
      <c r="M385" s="180" t="s">
        <v>28</v>
      </c>
      <c r="N385" s="181" t="s">
        <v>43</v>
      </c>
      <c r="O385" s="64"/>
      <c r="P385" s="182">
        <f>O385*H385</f>
        <v>0</v>
      </c>
      <c r="Q385" s="182">
        <v>0</v>
      </c>
      <c r="R385" s="182">
        <f>Q385*H385</f>
        <v>0</v>
      </c>
      <c r="S385" s="182">
        <v>0</v>
      </c>
      <c r="T385" s="183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184" t="s">
        <v>128</v>
      </c>
      <c r="AT385" s="184" t="s">
        <v>123</v>
      </c>
      <c r="AU385" s="184" t="s">
        <v>82</v>
      </c>
      <c r="AY385" s="17" t="s">
        <v>121</v>
      </c>
      <c r="BE385" s="185">
        <f>IF(N385="základní",J385,0)</f>
        <v>0</v>
      </c>
      <c r="BF385" s="185">
        <f>IF(N385="snížená",J385,0)</f>
        <v>0</v>
      </c>
      <c r="BG385" s="185">
        <f>IF(N385="zákl. přenesená",J385,0)</f>
        <v>0</v>
      </c>
      <c r="BH385" s="185">
        <f>IF(N385="sníž. přenesená",J385,0)</f>
        <v>0</v>
      </c>
      <c r="BI385" s="185">
        <f>IF(N385="nulová",J385,0)</f>
        <v>0</v>
      </c>
      <c r="BJ385" s="17" t="s">
        <v>80</v>
      </c>
      <c r="BK385" s="185">
        <f>ROUND(I385*H385,2)</f>
        <v>0</v>
      </c>
      <c r="BL385" s="17" t="s">
        <v>128</v>
      </c>
      <c r="BM385" s="184" t="s">
        <v>529</v>
      </c>
    </row>
    <row r="386" spans="1:65" s="2" customFormat="1" ht="10.199999999999999">
      <c r="A386" s="34"/>
      <c r="B386" s="35"/>
      <c r="C386" s="36"/>
      <c r="D386" s="186" t="s">
        <v>130</v>
      </c>
      <c r="E386" s="36"/>
      <c r="F386" s="187" t="s">
        <v>530</v>
      </c>
      <c r="G386" s="36"/>
      <c r="H386" s="36"/>
      <c r="I386" s="188"/>
      <c r="J386" s="36"/>
      <c r="K386" s="36"/>
      <c r="L386" s="39"/>
      <c r="M386" s="189"/>
      <c r="N386" s="190"/>
      <c r="O386" s="64"/>
      <c r="P386" s="64"/>
      <c r="Q386" s="64"/>
      <c r="R386" s="64"/>
      <c r="S386" s="64"/>
      <c r="T386" s="65"/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T386" s="17" t="s">
        <v>130</v>
      </c>
      <c r="AU386" s="17" t="s">
        <v>82</v>
      </c>
    </row>
    <row r="387" spans="1:65" s="13" customFormat="1" ht="10.199999999999999">
      <c r="B387" s="191"/>
      <c r="C387" s="192"/>
      <c r="D387" s="193" t="s">
        <v>132</v>
      </c>
      <c r="E387" s="194" t="s">
        <v>28</v>
      </c>
      <c r="F387" s="195" t="s">
        <v>531</v>
      </c>
      <c r="G387" s="192"/>
      <c r="H387" s="196">
        <v>2415</v>
      </c>
      <c r="I387" s="197"/>
      <c r="J387" s="192"/>
      <c r="K387" s="192"/>
      <c r="L387" s="198"/>
      <c r="M387" s="199"/>
      <c r="N387" s="200"/>
      <c r="O387" s="200"/>
      <c r="P387" s="200"/>
      <c r="Q387" s="200"/>
      <c r="R387" s="200"/>
      <c r="S387" s="200"/>
      <c r="T387" s="201"/>
      <c r="AT387" s="202" t="s">
        <v>132</v>
      </c>
      <c r="AU387" s="202" t="s">
        <v>82</v>
      </c>
      <c r="AV387" s="13" t="s">
        <v>82</v>
      </c>
      <c r="AW387" s="13" t="s">
        <v>34</v>
      </c>
      <c r="AX387" s="13" t="s">
        <v>72</v>
      </c>
      <c r="AY387" s="202" t="s">
        <v>121</v>
      </c>
    </row>
    <row r="388" spans="1:65" s="14" customFormat="1" ht="10.199999999999999">
      <c r="B388" s="203"/>
      <c r="C388" s="204"/>
      <c r="D388" s="193" t="s">
        <v>132</v>
      </c>
      <c r="E388" s="205" t="s">
        <v>28</v>
      </c>
      <c r="F388" s="206" t="s">
        <v>134</v>
      </c>
      <c r="G388" s="204"/>
      <c r="H388" s="207">
        <v>2415</v>
      </c>
      <c r="I388" s="208"/>
      <c r="J388" s="204"/>
      <c r="K388" s="204"/>
      <c r="L388" s="209"/>
      <c r="M388" s="210"/>
      <c r="N388" s="211"/>
      <c r="O388" s="211"/>
      <c r="P388" s="211"/>
      <c r="Q388" s="211"/>
      <c r="R388" s="211"/>
      <c r="S388" s="211"/>
      <c r="T388" s="212"/>
      <c r="AT388" s="213" t="s">
        <v>132</v>
      </c>
      <c r="AU388" s="213" t="s">
        <v>82</v>
      </c>
      <c r="AV388" s="14" t="s">
        <v>128</v>
      </c>
      <c r="AW388" s="14" t="s">
        <v>34</v>
      </c>
      <c r="AX388" s="14" t="s">
        <v>80</v>
      </c>
      <c r="AY388" s="213" t="s">
        <v>121</v>
      </c>
    </row>
    <row r="389" spans="1:65" s="2" customFormat="1" ht="24.15" customHeight="1">
      <c r="A389" s="34"/>
      <c r="B389" s="35"/>
      <c r="C389" s="173" t="s">
        <v>532</v>
      </c>
      <c r="D389" s="173" t="s">
        <v>123</v>
      </c>
      <c r="E389" s="174" t="s">
        <v>533</v>
      </c>
      <c r="F389" s="175" t="s">
        <v>534</v>
      </c>
      <c r="G389" s="176" t="s">
        <v>233</v>
      </c>
      <c r="H389" s="177">
        <v>172.5</v>
      </c>
      <c r="I389" s="178"/>
      <c r="J389" s="179">
        <f>ROUND(I389*H389,2)</f>
        <v>0</v>
      </c>
      <c r="K389" s="175" t="s">
        <v>127</v>
      </c>
      <c r="L389" s="39"/>
      <c r="M389" s="180" t="s">
        <v>28</v>
      </c>
      <c r="N389" s="181" t="s">
        <v>43</v>
      </c>
      <c r="O389" s="64"/>
      <c r="P389" s="182">
        <f>O389*H389</f>
        <v>0</v>
      </c>
      <c r="Q389" s="182">
        <v>0</v>
      </c>
      <c r="R389" s="182">
        <f>Q389*H389</f>
        <v>0</v>
      </c>
      <c r="S389" s="182">
        <v>0</v>
      </c>
      <c r="T389" s="183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184" t="s">
        <v>535</v>
      </c>
      <c r="AT389" s="184" t="s">
        <v>123</v>
      </c>
      <c r="AU389" s="184" t="s">
        <v>82</v>
      </c>
      <c r="AY389" s="17" t="s">
        <v>121</v>
      </c>
      <c r="BE389" s="185">
        <f>IF(N389="základní",J389,0)</f>
        <v>0</v>
      </c>
      <c r="BF389" s="185">
        <f>IF(N389="snížená",J389,0)</f>
        <v>0</v>
      </c>
      <c r="BG389" s="185">
        <f>IF(N389="zákl. přenesená",J389,0)</f>
        <v>0</v>
      </c>
      <c r="BH389" s="185">
        <f>IF(N389="sníž. přenesená",J389,0)</f>
        <v>0</v>
      </c>
      <c r="BI389" s="185">
        <f>IF(N389="nulová",J389,0)</f>
        <v>0</v>
      </c>
      <c r="BJ389" s="17" t="s">
        <v>80</v>
      </c>
      <c r="BK389" s="185">
        <f>ROUND(I389*H389,2)</f>
        <v>0</v>
      </c>
      <c r="BL389" s="17" t="s">
        <v>535</v>
      </c>
      <c r="BM389" s="184" t="s">
        <v>536</v>
      </c>
    </row>
    <row r="390" spans="1:65" s="2" customFormat="1" ht="10.199999999999999">
      <c r="A390" s="34"/>
      <c r="B390" s="35"/>
      <c r="C390" s="36"/>
      <c r="D390" s="186" t="s">
        <v>130</v>
      </c>
      <c r="E390" s="36"/>
      <c r="F390" s="187" t="s">
        <v>537</v>
      </c>
      <c r="G390" s="36"/>
      <c r="H390" s="36"/>
      <c r="I390" s="188"/>
      <c r="J390" s="36"/>
      <c r="K390" s="36"/>
      <c r="L390" s="39"/>
      <c r="M390" s="189"/>
      <c r="N390" s="190"/>
      <c r="O390" s="64"/>
      <c r="P390" s="64"/>
      <c r="Q390" s="64"/>
      <c r="R390" s="64"/>
      <c r="S390" s="64"/>
      <c r="T390" s="65"/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T390" s="17" t="s">
        <v>130</v>
      </c>
      <c r="AU390" s="17" t="s">
        <v>82</v>
      </c>
    </row>
    <row r="391" spans="1:65" s="13" customFormat="1" ht="10.199999999999999">
      <c r="B391" s="191"/>
      <c r="C391" s="192"/>
      <c r="D391" s="193" t="s">
        <v>132</v>
      </c>
      <c r="E391" s="194" t="s">
        <v>28</v>
      </c>
      <c r="F391" s="195" t="s">
        <v>526</v>
      </c>
      <c r="G391" s="192"/>
      <c r="H391" s="196">
        <v>172.5</v>
      </c>
      <c r="I391" s="197"/>
      <c r="J391" s="192"/>
      <c r="K391" s="192"/>
      <c r="L391" s="198"/>
      <c r="M391" s="199"/>
      <c r="N391" s="200"/>
      <c r="O391" s="200"/>
      <c r="P391" s="200"/>
      <c r="Q391" s="200"/>
      <c r="R391" s="200"/>
      <c r="S391" s="200"/>
      <c r="T391" s="201"/>
      <c r="AT391" s="202" t="s">
        <v>132</v>
      </c>
      <c r="AU391" s="202" t="s">
        <v>82</v>
      </c>
      <c r="AV391" s="13" t="s">
        <v>82</v>
      </c>
      <c r="AW391" s="13" t="s">
        <v>34</v>
      </c>
      <c r="AX391" s="13" t="s">
        <v>72</v>
      </c>
      <c r="AY391" s="202" t="s">
        <v>121</v>
      </c>
    </row>
    <row r="392" spans="1:65" s="14" customFormat="1" ht="10.199999999999999">
      <c r="B392" s="203"/>
      <c r="C392" s="204"/>
      <c r="D392" s="193" t="s">
        <v>132</v>
      </c>
      <c r="E392" s="205" t="s">
        <v>28</v>
      </c>
      <c r="F392" s="206" t="s">
        <v>134</v>
      </c>
      <c r="G392" s="204"/>
      <c r="H392" s="207">
        <v>172.5</v>
      </c>
      <c r="I392" s="208"/>
      <c r="J392" s="204"/>
      <c r="K392" s="204"/>
      <c r="L392" s="209"/>
      <c r="M392" s="210"/>
      <c r="N392" s="211"/>
      <c r="O392" s="211"/>
      <c r="P392" s="211"/>
      <c r="Q392" s="211"/>
      <c r="R392" s="211"/>
      <c r="S392" s="211"/>
      <c r="T392" s="212"/>
      <c r="AT392" s="213" t="s">
        <v>132</v>
      </c>
      <c r="AU392" s="213" t="s">
        <v>82</v>
      </c>
      <c r="AV392" s="14" t="s">
        <v>128</v>
      </c>
      <c r="AW392" s="14" t="s">
        <v>34</v>
      </c>
      <c r="AX392" s="14" t="s">
        <v>80</v>
      </c>
      <c r="AY392" s="213" t="s">
        <v>121</v>
      </c>
    </row>
    <row r="393" spans="1:65" s="2" customFormat="1" ht="24.15" customHeight="1">
      <c r="A393" s="34"/>
      <c r="B393" s="35"/>
      <c r="C393" s="173" t="s">
        <v>538</v>
      </c>
      <c r="D393" s="173" t="s">
        <v>123</v>
      </c>
      <c r="E393" s="174" t="s">
        <v>539</v>
      </c>
      <c r="F393" s="175" t="s">
        <v>540</v>
      </c>
      <c r="G393" s="176" t="s">
        <v>233</v>
      </c>
      <c r="H393" s="177">
        <v>515.82000000000005</v>
      </c>
      <c r="I393" s="178"/>
      <c r="J393" s="179">
        <f>ROUND(I393*H393,2)</f>
        <v>0</v>
      </c>
      <c r="K393" s="175" t="s">
        <v>127</v>
      </c>
      <c r="L393" s="39"/>
      <c r="M393" s="180" t="s">
        <v>28</v>
      </c>
      <c r="N393" s="181" t="s">
        <v>43</v>
      </c>
      <c r="O393" s="64"/>
      <c r="P393" s="182">
        <f>O393*H393</f>
        <v>0</v>
      </c>
      <c r="Q393" s="182">
        <v>0</v>
      </c>
      <c r="R393" s="182">
        <f>Q393*H393</f>
        <v>0</v>
      </c>
      <c r="S393" s="182">
        <v>0</v>
      </c>
      <c r="T393" s="183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184" t="s">
        <v>535</v>
      </c>
      <c r="AT393" s="184" t="s">
        <v>123</v>
      </c>
      <c r="AU393" s="184" t="s">
        <v>82</v>
      </c>
      <c r="AY393" s="17" t="s">
        <v>121</v>
      </c>
      <c r="BE393" s="185">
        <f>IF(N393="základní",J393,0)</f>
        <v>0</v>
      </c>
      <c r="BF393" s="185">
        <f>IF(N393="snížená",J393,0)</f>
        <v>0</v>
      </c>
      <c r="BG393" s="185">
        <f>IF(N393="zákl. přenesená",J393,0)</f>
        <v>0</v>
      </c>
      <c r="BH393" s="185">
        <f>IF(N393="sníž. přenesená",J393,0)</f>
        <v>0</v>
      </c>
      <c r="BI393" s="185">
        <f>IF(N393="nulová",J393,0)</f>
        <v>0</v>
      </c>
      <c r="BJ393" s="17" t="s">
        <v>80</v>
      </c>
      <c r="BK393" s="185">
        <f>ROUND(I393*H393,2)</f>
        <v>0</v>
      </c>
      <c r="BL393" s="17" t="s">
        <v>535</v>
      </c>
      <c r="BM393" s="184" t="s">
        <v>541</v>
      </c>
    </row>
    <row r="394" spans="1:65" s="2" customFormat="1" ht="10.199999999999999">
      <c r="A394" s="34"/>
      <c r="B394" s="35"/>
      <c r="C394" s="36"/>
      <c r="D394" s="186" t="s">
        <v>130</v>
      </c>
      <c r="E394" s="36"/>
      <c r="F394" s="187" t="s">
        <v>542</v>
      </c>
      <c r="G394" s="36"/>
      <c r="H394" s="36"/>
      <c r="I394" s="188"/>
      <c r="J394" s="36"/>
      <c r="K394" s="36"/>
      <c r="L394" s="39"/>
      <c r="M394" s="189"/>
      <c r="N394" s="190"/>
      <c r="O394" s="64"/>
      <c r="P394" s="64"/>
      <c r="Q394" s="64"/>
      <c r="R394" s="64"/>
      <c r="S394" s="64"/>
      <c r="T394" s="65"/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T394" s="17" t="s">
        <v>130</v>
      </c>
      <c r="AU394" s="17" t="s">
        <v>82</v>
      </c>
    </row>
    <row r="395" spans="1:65" s="13" customFormat="1" ht="10.199999999999999">
      <c r="B395" s="191"/>
      <c r="C395" s="192"/>
      <c r="D395" s="193" t="s">
        <v>132</v>
      </c>
      <c r="E395" s="194" t="s">
        <v>28</v>
      </c>
      <c r="F395" s="195" t="s">
        <v>543</v>
      </c>
      <c r="G395" s="192"/>
      <c r="H395" s="196">
        <v>430.5</v>
      </c>
      <c r="I395" s="197"/>
      <c r="J395" s="192"/>
      <c r="K395" s="192"/>
      <c r="L395" s="198"/>
      <c r="M395" s="199"/>
      <c r="N395" s="200"/>
      <c r="O395" s="200"/>
      <c r="P395" s="200"/>
      <c r="Q395" s="200"/>
      <c r="R395" s="200"/>
      <c r="S395" s="200"/>
      <c r="T395" s="201"/>
      <c r="AT395" s="202" t="s">
        <v>132</v>
      </c>
      <c r="AU395" s="202" t="s">
        <v>82</v>
      </c>
      <c r="AV395" s="13" t="s">
        <v>82</v>
      </c>
      <c r="AW395" s="13" t="s">
        <v>34</v>
      </c>
      <c r="AX395" s="13" t="s">
        <v>72</v>
      </c>
      <c r="AY395" s="202" t="s">
        <v>121</v>
      </c>
    </row>
    <row r="396" spans="1:65" s="13" customFormat="1" ht="10.199999999999999">
      <c r="B396" s="191"/>
      <c r="C396" s="192"/>
      <c r="D396" s="193" t="s">
        <v>132</v>
      </c>
      <c r="E396" s="194" t="s">
        <v>28</v>
      </c>
      <c r="F396" s="195" t="s">
        <v>544</v>
      </c>
      <c r="G396" s="192"/>
      <c r="H396" s="196">
        <v>85.32</v>
      </c>
      <c r="I396" s="197"/>
      <c r="J396" s="192"/>
      <c r="K396" s="192"/>
      <c r="L396" s="198"/>
      <c r="M396" s="199"/>
      <c r="N396" s="200"/>
      <c r="O396" s="200"/>
      <c r="P396" s="200"/>
      <c r="Q396" s="200"/>
      <c r="R396" s="200"/>
      <c r="S396" s="200"/>
      <c r="T396" s="201"/>
      <c r="AT396" s="202" t="s">
        <v>132</v>
      </c>
      <c r="AU396" s="202" t="s">
        <v>82</v>
      </c>
      <c r="AV396" s="13" t="s">
        <v>82</v>
      </c>
      <c r="AW396" s="13" t="s">
        <v>34</v>
      </c>
      <c r="AX396" s="13" t="s">
        <v>72</v>
      </c>
      <c r="AY396" s="202" t="s">
        <v>121</v>
      </c>
    </row>
    <row r="397" spans="1:65" s="14" customFormat="1" ht="10.199999999999999">
      <c r="B397" s="203"/>
      <c r="C397" s="204"/>
      <c r="D397" s="193" t="s">
        <v>132</v>
      </c>
      <c r="E397" s="205" t="s">
        <v>28</v>
      </c>
      <c r="F397" s="206" t="s">
        <v>134</v>
      </c>
      <c r="G397" s="204"/>
      <c r="H397" s="207">
        <v>515.81999999999994</v>
      </c>
      <c r="I397" s="208"/>
      <c r="J397" s="204"/>
      <c r="K397" s="204"/>
      <c r="L397" s="209"/>
      <c r="M397" s="210"/>
      <c r="N397" s="211"/>
      <c r="O397" s="211"/>
      <c r="P397" s="211"/>
      <c r="Q397" s="211"/>
      <c r="R397" s="211"/>
      <c r="S397" s="211"/>
      <c r="T397" s="212"/>
      <c r="AT397" s="213" t="s">
        <v>132</v>
      </c>
      <c r="AU397" s="213" t="s">
        <v>82</v>
      </c>
      <c r="AV397" s="14" t="s">
        <v>128</v>
      </c>
      <c r="AW397" s="14" t="s">
        <v>34</v>
      </c>
      <c r="AX397" s="14" t="s">
        <v>80</v>
      </c>
      <c r="AY397" s="213" t="s">
        <v>121</v>
      </c>
    </row>
    <row r="398" spans="1:65" s="2" customFormat="1" ht="24.15" customHeight="1">
      <c r="A398" s="34"/>
      <c r="B398" s="35"/>
      <c r="C398" s="173" t="s">
        <v>545</v>
      </c>
      <c r="D398" s="173" t="s">
        <v>123</v>
      </c>
      <c r="E398" s="174" t="s">
        <v>546</v>
      </c>
      <c r="F398" s="175" t="s">
        <v>547</v>
      </c>
      <c r="G398" s="176" t="s">
        <v>233</v>
      </c>
      <c r="H398" s="177">
        <v>63.48</v>
      </c>
      <c r="I398" s="178"/>
      <c r="J398" s="179">
        <f>ROUND(I398*H398,2)</f>
        <v>0</v>
      </c>
      <c r="K398" s="175" t="s">
        <v>127</v>
      </c>
      <c r="L398" s="39"/>
      <c r="M398" s="180" t="s">
        <v>28</v>
      </c>
      <c r="N398" s="181" t="s">
        <v>43</v>
      </c>
      <c r="O398" s="64"/>
      <c r="P398" s="182">
        <f>O398*H398</f>
        <v>0</v>
      </c>
      <c r="Q398" s="182">
        <v>0</v>
      </c>
      <c r="R398" s="182">
        <f>Q398*H398</f>
        <v>0</v>
      </c>
      <c r="S398" s="182">
        <v>0</v>
      </c>
      <c r="T398" s="183">
        <f>S398*H398</f>
        <v>0</v>
      </c>
      <c r="U398" s="34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R398" s="184" t="s">
        <v>535</v>
      </c>
      <c r="AT398" s="184" t="s">
        <v>123</v>
      </c>
      <c r="AU398" s="184" t="s">
        <v>82</v>
      </c>
      <c r="AY398" s="17" t="s">
        <v>121</v>
      </c>
      <c r="BE398" s="185">
        <f>IF(N398="základní",J398,0)</f>
        <v>0</v>
      </c>
      <c r="BF398" s="185">
        <f>IF(N398="snížená",J398,0)</f>
        <v>0</v>
      </c>
      <c r="BG398" s="185">
        <f>IF(N398="zákl. přenesená",J398,0)</f>
        <v>0</v>
      </c>
      <c r="BH398" s="185">
        <f>IF(N398="sníž. přenesená",J398,0)</f>
        <v>0</v>
      </c>
      <c r="BI398" s="185">
        <f>IF(N398="nulová",J398,0)</f>
        <v>0</v>
      </c>
      <c r="BJ398" s="17" t="s">
        <v>80</v>
      </c>
      <c r="BK398" s="185">
        <f>ROUND(I398*H398,2)</f>
        <v>0</v>
      </c>
      <c r="BL398" s="17" t="s">
        <v>535</v>
      </c>
      <c r="BM398" s="184" t="s">
        <v>548</v>
      </c>
    </row>
    <row r="399" spans="1:65" s="2" customFormat="1" ht="10.199999999999999">
      <c r="A399" s="34"/>
      <c r="B399" s="35"/>
      <c r="C399" s="36"/>
      <c r="D399" s="186" t="s">
        <v>130</v>
      </c>
      <c r="E399" s="36"/>
      <c r="F399" s="187" t="s">
        <v>549</v>
      </c>
      <c r="G399" s="36"/>
      <c r="H399" s="36"/>
      <c r="I399" s="188"/>
      <c r="J399" s="36"/>
      <c r="K399" s="36"/>
      <c r="L399" s="39"/>
      <c r="M399" s="189"/>
      <c r="N399" s="190"/>
      <c r="O399" s="64"/>
      <c r="P399" s="64"/>
      <c r="Q399" s="64"/>
      <c r="R399" s="64"/>
      <c r="S399" s="64"/>
      <c r="T399" s="65"/>
      <c r="U399" s="34"/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T399" s="17" t="s">
        <v>130</v>
      </c>
      <c r="AU399" s="17" t="s">
        <v>82</v>
      </c>
    </row>
    <row r="400" spans="1:65" s="13" customFormat="1" ht="10.199999999999999">
      <c r="B400" s="191"/>
      <c r="C400" s="192"/>
      <c r="D400" s="193" t="s">
        <v>132</v>
      </c>
      <c r="E400" s="194" t="s">
        <v>28</v>
      </c>
      <c r="F400" s="195" t="s">
        <v>550</v>
      </c>
      <c r="G400" s="192"/>
      <c r="H400" s="196">
        <v>63.48</v>
      </c>
      <c r="I400" s="197"/>
      <c r="J400" s="192"/>
      <c r="K400" s="192"/>
      <c r="L400" s="198"/>
      <c r="M400" s="199"/>
      <c r="N400" s="200"/>
      <c r="O400" s="200"/>
      <c r="P400" s="200"/>
      <c r="Q400" s="200"/>
      <c r="R400" s="200"/>
      <c r="S400" s="200"/>
      <c r="T400" s="201"/>
      <c r="AT400" s="202" t="s">
        <v>132</v>
      </c>
      <c r="AU400" s="202" t="s">
        <v>82</v>
      </c>
      <c r="AV400" s="13" t="s">
        <v>82</v>
      </c>
      <c r="AW400" s="13" t="s">
        <v>34</v>
      </c>
      <c r="AX400" s="13" t="s">
        <v>72</v>
      </c>
      <c r="AY400" s="202" t="s">
        <v>121</v>
      </c>
    </row>
    <row r="401" spans="1:65" s="14" customFormat="1" ht="10.199999999999999">
      <c r="B401" s="203"/>
      <c r="C401" s="204"/>
      <c r="D401" s="193" t="s">
        <v>132</v>
      </c>
      <c r="E401" s="205" t="s">
        <v>28</v>
      </c>
      <c r="F401" s="206" t="s">
        <v>134</v>
      </c>
      <c r="G401" s="204"/>
      <c r="H401" s="207">
        <v>63.48</v>
      </c>
      <c r="I401" s="208"/>
      <c r="J401" s="204"/>
      <c r="K401" s="204"/>
      <c r="L401" s="209"/>
      <c r="M401" s="210"/>
      <c r="N401" s="211"/>
      <c r="O401" s="211"/>
      <c r="P401" s="211"/>
      <c r="Q401" s="211"/>
      <c r="R401" s="211"/>
      <c r="S401" s="211"/>
      <c r="T401" s="212"/>
      <c r="AT401" s="213" t="s">
        <v>132</v>
      </c>
      <c r="AU401" s="213" t="s">
        <v>82</v>
      </c>
      <c r="AV401" s="14" t="s">
        <v>128</v>
      </c>
      <c r="AW401" s="14" t="s">
        <v>34</v>
      </c>
      <c r="AX401" s="14" t="s">
        <v>80</v>
      </c>
      <c r="AY401" s="213" t="s">
        <v>121</v>
      </c>
    </row>
    <row r="402" spans="1:65" s="12" customFormat="1" ht="22.8" customHeight="1">
      <c r="B402" s="157"/>
      <c r="C402" s="158"/>
      <c r="D402" s="159" t="s">
        <v>71</v>
      </c>
      <c r="E402" s="171" t="s">
        <v>551</v>
      </c>
      <c r="F402" s="171" t="s">
        <v>552</v>
      </c>
      <c r="G402" s="158"/>
      <c r="H402" s="158"/>
      <c r="I402" s="161"/>
      <c r="J402" s="172">
        <f>BK402</f>
        <v>0</v>
      </c>
      <c r="K402" s="158"/>
      <c r="L402" s="163"/>
      <c r="M402" s="164"/>
      <c r="N402" s="165"/>
      <c r="O402" s="165"/>
      <c r="P402" s="166">
        <f>SUM(P403:P406)</f>
        <v>0</v>
      </c>
      <c r="Q402" s="165"/>
      <c r="R402" s="166">
        <f>SUM(R403:R406)</f>
        <v>0</v>
      </c>
      <c r="S402" s="165"/>
      <c r="T402" s="167">
        <f>SUM(T403:T406)</f>
        <v>0</v>
      </c>
      <c r="AR402" s="168" t="s">
        <v>80</v>
      </c>
      <c r="AT402" s="169" t="s">
        <v>71</v>
      </c>
      <c r="AU402" s="169" t="s">
        <v>80</v>
      </c>
      <c r="AY402" s="168" t="s">
        <v>121</v>
      </c>
      <c r="BK402" s="170">
        <f>SUM(BK403:BK406)</f>
        <v>0</v>
      </c>
    </row>
    <row r="403" spans="1:65" s="2" customFormat="1" ht="24.15" customHeight="1">
      <c r="A403" s="34"/>
      <c r="B403" s="35"/>
      <c r="C403" s="173" t="s">
        <v>553</v>
      </c>
      <c r="D403" s="173" t="s">
        <v>123</v>
      </c>
      <c r="E403" s="174" t="s">
        <v>554</v>
      </c>
      <c r="F403" s="175" t="s">
        <v>555</v>
      </c>
      <c r="G403" s="176" t="s">
        <v>233</v>
      </c>
      <c r="H403" s="177">
        <v>4.508</v>
      </c>
      <c r="I403" s="178"/>
      <c r="J403" s="179">
        <f>ROUND(I403*H403,2)</f>
        <v>0</v>
      </c>
      <c r="K403" s="175" t="s">
        <v>127</v>
      </c>
      <c r="L403" s="39"/>
      <c r="M403" s="180" t="s">
        <v>28</v>
      </c>
      <c r="N403" s="181" t="s">
        <v>43</v>
      </c>
      <c r="O403" s="64"/>
      <c r="P403" s="182">
        <f>O403*H403</f>
        <v>0</v>
      </c>
      <c r="Q403" s="182">
        <v>0</v>
      </c>
      <c r="R403" s="182">
        <f>Q403*H403</f>
        <v>0</v>
      </c>
      <c r="S403" s="182">
        <v>0</v>
      </c>
      <c r="T403" s="183">
        <f>S403*H403</f>
        <v>0</v>
      </c>
      <c r="U403" s="34"/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184" t="s">
        <v>128</v>
      </c>
      <c r="AT403" s="184" t="s">
        <v>123</v>
      </c>
      <c r="AU403" s="184" t="s">
        <v>82</v>
      </c>
      <c r="AY403" s="17" t="s">
        <v>121</v>
      </c>
      <c r="BE403" s="185">
        <f>IF(N403="základní",J403,0)</f>
        <v>0</v>
      </c>
      <c r="BF403" s="185">
        <f>IF(N403="snížená",J403,0)</f>
        <v>0</v>
      </c>
      <c r="BG403" s="185">
        <f>IF(N403="zákl. přenesená",J403,0)</f>
        <v>0</v>
      </c>
      <c r="BH403" s="185">
        <f>IF(N403="sníž. přenesená",J403,0)</f>
        <v>0</v>
      </c>
      <c r="BI403" s="185">
        <f>IF(N403="nulová",J403,0)</f>
        <v>0</v>
      </c>
      <c r="BJ403" s="17" t="s">
        <v>80</v>
      </c>
      <c r="BK403" s="185">
        <f>ROUND(I403*H403,2)</f>
        <v>0</v>
      </c>
      <c r="BL403" s="17" t="s">
        <v>128</v>
      </c>
      <c r="BM403" s="184" t="s">
        <v>556</v>
      </c>
    </row>
    <row r="404" spans="1:65" s="2" customFormat="1" ht="10.199999999999999">
      <c r="A404" s="34"/>
      <c r="B404" s="35"/>
      <c r="C404" s="36"/>
      <c r="D404" s="186" t="s">
        <v>130</v>
      </c>
      <c r="E404" s="36"/>
      <c r="F404" s="187" t="s">
        <v>557</v>
      </c>
      <c r="G404" s="36"/>
      <c r="H404" s="36"/>
      <c r="I404" s="188"/>
      <c r="J404" s="36"/>
      <c r="K404" s="36"/>
      <c r="L404" s="39"/>
      <c r="M404" s="189"/>
      <c r="N404" s="190"/>
      <c r="O404" s="64"/>
      <c r="P404" s="64"/>
      <c r="Q404" s="64"/>
      <c r="R404" s="64"/>
      <c r="S404" s="64"/>
      <c r="T404" s="65"/>
      <c r="U404" s="34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T404" s="17" t="s">
        <v>130</v>
      </c>
      <c r="AU404" s="17" t="s">
        <v>82</v>
      </c>
    </row>
    <row r="405" spans="1:65" s="2" customFormat="1" ht="24.15" customHeight="1">
      <c r="A405" s="34"/>
      <c r="B405" s="35"/>
      <c r="C405" s="173" t="s">
        <v>558</v>
      </c>
      <c r="D405" s="173" t="s">
        <v>123</v>
      </c>
      <c r="E405" s="174" t="s">
        <v>559</v>
      </c>
      <c r="F405" s="175" t="s">
        <v>560</v>
      </c>
      <c r="G405" s="176" t="s">
        <v>233</v>
      </c>
      <c r="H405" s="177">
        <v>4.508</v>
      </c>
      <c r="I405" s="178"/>
      <c r="J405" s="179">
        <f>ROUND(I405*H405,2)</f>
        <v>0</v>
      </c>
      <c r="K405" s="175" t="s">
        <v>127</v>
      </c>
      <c r="L405" s="39"/>
      <c r="M405" s="180" t="s">
        <v>28</v>
      </c>
      <c r="N405" s="181" t="s">
        <v>43</v>
      </c>
      <c r="O405" s="64"/>
      <c r="P405" s="182">
        <f>O405*H405</f>
        <v>0</v>
      </c>
      <c r="Q405" s="182">
        <v>0</v>
      </c>
      <c r="R405" s="182">
        <f>Q405*H405</f>
        <v>0</v>
      </c>
      <c r="S405" s="182">
        <v>0</v>
      </c>
      <c r="T405" s="183">
        <f>S405*H405</f>
        <v>0</v>
      </c>
      <c r="U405" s="34"/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184" t="s">
        <v>128</v>
      </c>
      <c r="AT405" s="184" t="s">
        <v>123</v>
      </c>
      <c r="AU405" s="184" t="s">
        <v>82</v>
      </c>
      <c r="AY405" s="17" t="s">
        <v>121</v>
      </c>
      <c r="BE405" s="185">
        <f>IF(N405="základní",J405,0)</f>
        <v>0</v>
      </c>
      <c r="BF405" s="185">
        <f>IF(N405="snížená",J405,0)</f>
        <v>0</v>
      </c>
      <c r="BG405" s="185">
        <f>IF(N405="zákl. přenesená",J405,0)</f>
        <v>0</v>
      </c>
      <c r="BH405" s="185">
        <f>IF(N405="sníž. přenesená",J405,0)</f>
        <v>0</v>
      </c>
      <c r="BI405" s="185">
        <f>IF(N405="nulová",J405,0)</f>
        <v>0</v>
      </c>
      <c r="BJ405" s="17" t="s">
        <v>80</v>
      </c>
      <c r="BK405" s="185">
        <f>ROUND(I405*H405,2)</f>
        <v>0</v>
      </c>
      <c r="BL405" s="17" t="s">
        <v>128</v>
      </c>
      <c r="BM405" s="184" t="s">
        <v>561</v>
      </c>
    </row>
    <row r="406" spans="1:65" s="2" customFormat="1" ht="10.199999999999999">
      <c r="A406" s="34"/>
      <c r="B406" s="35"/>
      <c r="C406" s="36"/>
      <c r="D406" s="186" t="s">
        <v>130</v>
      </c>
      <c r="E406" s="36"/>
      <c r="F406" s="187" t="s">
        <v>562</v>
      </c>
      <c r="G406" s="36"/>
      <c r="H406" s="36"/>
      <c r="I406" s="188"/>
      <c r="J406" s="36"/>
      <c r="K406" s="36"/>
      <c r="L406" s="39"/>
      <c r="M406" s="224"/>
      <c r="N406" s="225"/>
      <c r="O406" s="226"/>
      <c r="P406" s="226"/>
      <c r="Q406" s="226"/>
      <c r="R406" s="226"/>
      <c r="S406" s="226"/>
      <c r="T406" s="227"/>
      <c r="U406" s="34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T406" s="17" t="s">
        <v>130</v>
      </c>
      <c r="AU406" s="17" t="s">
        <v>82</v>
      </c>
    </row>
    <row r="407" spans="1:65" s="2" customFormat="1" ht="6.9" customHeight="1">
      <c r="A407" s="34"/>
      <c r="B407" s="47"/>
      <c r="C407" s="48"/>
      <c r="D407" s="48"/>
      <c r="E407" s="48"/>
      <c r="F407" s="48"/>
      <c r="G407" s="48"/>
      <c r="H407" s="48"/>
      <c r="I407" s="48"/>
      <c r="J407" s="48"/>
      <c r="K407" s="48"/>
      <c r="L407" s="39"/>
      <c r="M407" s="34"/>
      <c r="O407" s="34"/>
      <c r="P407" s="34"/>
      <c r="Q407" s="34"/>
      <c r="R407" s="34"/>
      <c r="S407" s="34"/>
      <c r="T407" s="34"/>
      <c r="U407" s="34"/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</row>
  </sheetData>
  <sheetProtection algorithmName="SHA-512" hashValue="UfpCr3YFYGFLgHOBs/c1S/5yN0xx3Xf5/s94Rl1Qk9GvxZrDFAwzhGwzsjMsosbfvv7slrw9T9PzSMT4ynQzhg==" saltValue="qzYik3FfmPU8+Om0O8NMnMz3C1hwnshN4HDm5Qv07UYFHCG6hbD69uUYTOnZcULPfwEWqJckfgnXXWxQvtEBaA==" spinCount="100000" sheet="1" objects="1" scenarios="1" formatColumns="0" formatRows="0" autoFilter="0"/>
  <autoFilter ref="C86:K406" xr:uid="{00000000-0009-0000-0000-000001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1" r:id="rId1" xr:uid="{00000000-0004-0000-0100-000000000000}"/>
    <hyperlink ref="F95" r:id="rId2" xr:uid="{00000000-0004-0000-0100-000001000000}"/>
    <hyperlink ref="F99" r:id="rId3" xr:uid="{00000000-0004-0000-0100-000002000000}"/>
    <hyperlink ref="F103" r:id="rId4" xr:uid="{00000000-0004-0000-0100-000003000000}"/>
    <hyperlink ref="F107" r:id="rId5" xr:uid="{00000000-0004-0000-0100-000004000000}"/>
    <hyperlink ref="F111" r:id="rId6" xr:uid="{00000000-0004-0000-0100-000005000000}"/>
    <hyperlink ref="F115" r:id="rId7" xr:uid="{00000000-0004-0000-0100-000006000000}"/>
    <hyperlink ref="F119" r:id="rId8" xr:uid="{00000000-0004-0000-0100-000007000000}"/>
    <hyperlink ref="F124" r:id="rId9" xr:uid="{00000000-0004-0000-0100-000008000000}"/>
    <hyperlink ref="F128" r:id="rId10" xr:uid="{00000000-0004-0000-0100-000009000000}"/>
    <hyperlink ref="F132" r:id="rId11" xr:uid="{00000000-0004-0000-0100-00000A000000}"/>
    <hyperlink ref="F136" r:id="rId12" xr:uid="{00000000-0004-0000-0100-00000B000000}"/>
    <hyperlink ref="F140" r:id="rId13" xr:uid="{00000000-0004-0000-0100-00000C000000}"/>
    <hyperlink ref="F146" r:id="rId14" xr:uid="{00000000-0004-0000-0100-00000D000000}"/>
    <hyperlink ref="F150" r:id="rId15" xr:uid="{00000000-0004-0000-0100-00000E000000}"/>
    <hyperlink ref="F154" r:id="rId16" xr:uid="{00000000-0004-0000-0100-00000F000000}"/>
    <hyperlink ref="F160" r:id="rId17" xr:uid="{00000000-0004-0000-0100-000010000000}"/>
    <hyperlink ref="F167" r:id="rId18" xr:uid="{00000000-0004-0000-0100-000011000000}"/>
    <hyperlink ref="F174" r:id="rId19" xr:uid="{00000000-0004-0000-0100-000012000000}"/>
    <hyperlink ref="F179" r:id="rId20" xr:uid="{00000000-0004-0000-0100-000013000000}"/>
    <hyperlink ref="F183" r:id="rId21" xr:uid="{00000000-0004-0000-0100-000014000000}"/>
    <hyperlink ref="F188" r:id="rId22" xr:uid="{00000000-0004-0000-0100-000015000000}"/>
    <hyperlink ref="F192" r:id="rId23" xr:uid="{00000000-0004-0000-0100-000016000000}"/>
    <hyperlink ref="F196" r:id="rId24" xr:uid="{00000000-0004-0000-0100-000017000000}"/>
    <hyperlink ref="F200" r:id="rId25" xr:uid="{00000000-0004-0000-0100-000018000000}"/>
    <hyperlink ref="F204" r:id="rId26" xr:uid="{00000000-0004-0000-0100-000019000000}"/>
    <hyperlink ref="F208" r:id="rId27" xr:uid="{00000000-0004-0000-0100-00001A000000}"/>
    <hyperlink ref="F212" r:id="rId28" xr:uid="{00000000-0004-0000-0100-00001B000000}"/>
    <hyperlink ref="F217" r:id="rId29" xr:uid="{00000000-0004-0000-0100-00001C000000}"/>
    <hyperlink ref="F227" r:id="rId30" xr:uid="{00000000-0004-0000-0100-00001D000000}"/>
    <hyperlink ref="F234" r:id="rId31" xr:uid="{00000000-0004-0000-0100-00001E000000}"/>
    <hyperlink ref="F241" r:id="rId32" xr:uid="{00000000-0004-0000-0100-00001F000000}"/>
    <hyperlink ref="F248" r:id="rId33" xr:uid="{00000000-0004-0000-0100-000020000000}"/>
    <hyperlink ref="F255" r:id="rId34" xr:uid="{00000000-0004-0000-0100-000021000000}"/>
    <hyperlink ref="F268" r:id="rId35" xr:uid="{00000000-0004-0000-0100-000022000000}"/>
    <hyperlink ref="F275" r:id="rId36" xr:uid="{00000000-0004-0000-0100-000023000000}"/>
    <hyperlink ref="F285" r:id="rId37" xr:uid="{00000000-0004-0000-0100-000024000000}"/>
    <hyperlink ref="F292" r:id="rId38" xr:uid="{00000000-0004-0000-0100-000025000000}"/>
    <hyperlink ref="F308" r:id="rId39" xr:uid="{00000000-0004-0000-0100-000026000000}"/>
    <hyperlink ref="F312" r:id="rId40" xr:uid="{00000000-0004-0000-0100-000027000000}"/>
    <hyperlink ref="F316" r:id="rId41" xr:uid="{00000000-0004-0000-0100-000028000000}"/>
    <hyperlink ref="F320" r:id="rId42" xr:uid="{00000000-0004-0000-0100-000029000000}"/>
    <hyperlink ref="F330" r:id="rId43" xr:uid="{00000000-0004-0000-0100-00002A000000}"/>
    <hyperlink ref="F340" r:id="rId44" xr:uid="{00000000-0004-0000-0100-00002B000000}"/>
    <hyperlink ref="F344" r:id="rId45" xr:uid="{00000000-0004-0000-0100-00002C000000}"/>
    <hyperlink ref="F348" r:id="rId46" xr:uid="{00000000-0004-0000-0100-00002D000000}"/>
    <hyperlink ref="F353" r:id="rId47" xr:uid="{00000000-0004-0000-0100-00002E000000}"/>
    <hyperlink ref="F357" r:id="rId48" xr:uid="{00000000-0004-0000-0100-00002F000000}"/>
    <hyperlink ref="F361" r:id="rId49" xr:uid="{00000000-0004-0000-0100-000030000000}"/>
    <hyperlink ref="F365" r:id="rId50" xr:uid="{00000000-0004-0000-0100-000031000000}"/>
    <hyperlink ref="F369" r:id="rId51" xr:uid="{00000000-0004-0000-0100-000032000000}"/>
    <hyperlink ref="F374" r:id="rId52" xr:uid="{00000000-0004-0000-0100-000033000000}"/>
    <hyperlink ref="F378" r:id="rId53" xr:uid="{00000000-0004-0000-0100-000034000000}"/>
    <hyperlink ref="F382" r:id="rId54" xr:uid="{00000000-0004-0000-0100-000035000000}"/>
    <hyperlink ref="F386" r:id="rId55" xr:uid="{00000000-0004-0000-0100-000036000000}"/>
    <hyperlink ref="F390" r:id="rId56" xr:uid="{00000000-0004-0000-0100-000037000000}"/>
    <hyperlink ref="F394" r:id="rId57" xr:uid="{00000000-0004-0000-0100-000038000000}"/>
    <hyperlink ref="F399" r:id="rId58" xr:uid="{00000000-0004-0000-0100-000039000000}"/>
    <hyperlink ref="F404" r:id="rId59" xr:uid="{00000000-0004-0000-0100-00003A000000}"/>
    <hyperlink ref="F406" r:id="rId60" xr:uid="{00000000-0004-0000-0100-00003B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97"/>
  <sheetViews>
    <sheetView showGridLines="0" topLeftCell="A89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51"/>
      <c r="M2" s="351"/>
      <c r="N2" s="351"/>
      <c r="O2" s="351"/>
      <c r="P2" s="351"/>
      <c r="Q2" s="351"/>
      <c r="R2" s="351"/>
      <c r="S2" s="351"/>
      <c r="T2" s="351"/>
      <c r="U2" s="351"/>
      <c r="V2" s="351"/>
      <c r="AT2" s="17" t="s">
        <v>86</v>
      </c>
    </row>
    <row r="3" spans="1:46" s="1" customFormat="1" ht="6.9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" customHeight="1">
      <c r="B4" s="20"/>
      <c r="D4" s="103" t="s">
        <v>91</v>
      </c>
      <c r="L4" s="20"/>
      <c r="M4" s="104" t="s">
        <v>10</v>
      </c>
      <c r="AT4" s="17" t="s">
        <v>4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2" t="str">
        <f>'Rekapitulace stavby'!K6</f>
        <v>II/335 - I. etapa, Mnichovice průtah</v>
      </c>
      <c r="F7" s="353"/>
      <c r="G7" s="353"/>
      <c r="H7" s="353"/>
      <c r="L7" s="20"/>
    </row>
    <row r="8" spans="1:46" s="2" customFormat="1" ht="12" customHeight="1">
      <c r="A8" s="34"/>
      <c r="B8" s="39"/>
      <c r="C8" s="34"/>
      <c r="D8" s="105" t="s">
        <v>92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4" t="s">
        <v>563</v>
      </c>
      <c r="F9" s="355"/>
      <c r="G9" s="355"/>
      <c r="H9" s="355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28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22</v>
      </c>
      <c r="E12" s="34"/>
      <c r="F12" s="107" t="s">
        <v>23</v>
      </c>
      <c r="G12" s="34"/>
      <c r="H12" s="34"/>
      <c r="I12" s="105" t="s">
        <v>24</v>
      </c>
      <c r="J12" s="108" t="str">
        <f>'Rekapitulace stavby'!AN8</f>
        <v>4. 12. 2022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26</v>
      </c>
      <c r="E14" s="34"/>
      <c r="F14" s="34"/>
      <c r="G14" s="34"/>
      <c r="H14" s="34"/>
      <c r="I14" s="105" t="s">
        <v>27</v>
      </c>
      <c r="J14" s="107" t="s">
        <v>28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29</v>
      </c>
      <c r="F15" s="34"/>
      <c r="G15" s="34"/>
      <c r="H15" s="34"/>
      <c r="I15" s="105" t="s">
        <v>30</v>
      </c>
      <c r="J15" s="107" t="s">
        <v>28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27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6" t="str">
        <f>'Rekapitulace stavby'!E14</f>
        <v>Vyplň údaj</v>
      </c>
      <c r="F18" s="357"/>
      <c r="G18" s="357"/>
      <c r="H18" s="357"/>
      <c r="I18" s="105" t="s">
        <v>30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27</v>
      </c>
      <c r="J20" s="107" t="s">
        <v>28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29</v>
      </c>
      <c r="F21" s="34"/>
      <c r="G21" s="34"/>
      <c r="H21" s="34"/>
      <c r="I21" s="105" t="s">
        <v>30</v>
      </c>
      <c r="J21" s="107" t="s">
        <v>28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35</v>
      </c>
      <c r="E23" s="34"/>
      <c r="F23" s="34"/>
      <c r="G23" s="34"/>
      <c r="H23" s="34"/>
      <c r="I23" s="105" t="s">
        <v>27</v>
      </c>
      <c r="J23" s="107" t="s">
        <v>28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29</v>
      </c>
      <c r="F24" s="34"/>
      <c r="G24" s="34"/>
      <c r="H24" s="34"/>
      <c r="I24" s="105" t="s">
        <v>30</v>
      </c>
      <c r="J24" s="107" t="s">
        <v>28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36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8" t="s">
        <v>28</v>
      </c>
      <c r="F27" s="358"/>
      <c r="G27" s="358"/>
      <c r="H27" s="358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38</v>
      </c>
      <c r="E30" s="34"/>
      <c r="F30" s="34"/>
      <c r="G30" s="34"/>
      <c r="H30" s="34"/>
      <c r="I30" s="34"/>
      <c r="J30" s="114">
        <f>ROUND(J83,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15" t="s">
        <v>40</v>
      </c>
      <c r="G32" s="34"/>
      <c r="H32" s="34"/>
      <c r="I32" s="115" t="s">
        <v>39</v>
      </c>
      <c r="J32" s="115" t="s">
        <v>41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16" t="s">
        <v>42</v>
      </c>
      <c r="E33" s="105" t="s">
        <v>43</v>
      </c>
      <c r="F33" s="117">
        <f>ROUND((SUM(BE83:BE96)),  2)</f>
        <v>0</v>
      </c>
      <c r="G33" s="34"/>
      <c r="H33" s="34"/>
      <c r="I33" s="118">
        <v>0.21</v>
      </c>
      <c r="J33" s="117">
        <f>ROUND(((SUM(BE83:BE96))*I33),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05" t="s">
        <v>44</v>
      </c>
      <c r="F34" s="117">
        <f>ROUND((SUM(BF83:BF96)),  2)</f>
        <v>0</v>
      </c>
      <c r="G34" s="34"/>
      <c r="H34" s="34"/>
      <c r="I34" s="118">
        <v>0.15</v>
      </c>
      <c r="J34" s="117">
        <f>ROUND(((SUM(BF83:BF96))*I34),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05" t="s">
        <v>45</v>
      </c>
      <c r="F35" s="117">
        <f>ROUND((SUM(BG83:BG96)),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05" t="s">
        <v>46</v>
      </c>
      <c r="F36" s="117">
        <f>ROUND((SUM(BH83:BH96)),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05" t="s">
        <v>47</v>
      </c>
      <c r="F37" s="117">
        <f>ROUND((SUM(BI83:BI96)),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48</v>
      </c>
      <c r="E39" s="121"/>
      <c r="F39" s="121"/>
      <c r="G39" s="122" t="s">
        <v>49</v>
      </c>
      <c r="H39" s="123" t="s">
        <v>50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94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9" t="str">
        <f>E7</f>
        <v>II/335 - I. etapa, Mnichovice průtah</v>
      </c>
      <c r="F48" s="360"/>
      <c r="G48" s="360"/>
      <c r="H48" s="360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92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31" t="str">
        <f>E9</f>
        <v>VRN - Vedlejší rozpočtové náklady</v>
      </c>
      <c r="F50" s="361"/>
      <c r="G50" s="361"/>
      <c r="H50" s="361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6"/>
      <c r="E52" s="36"/>
      <c r="F52" s="27" t="str">
        <f>F12</f>
        <v>Mnichovice</v>
      </c>
      <c r="G52" s="36"/>
      <c r="H52" s="36"/>
      <c r="I52" s="29" t="s">
        <v>24</v>
      </c>
      <c r="J52" s="59" t="str">
        <f>IF(J12="","",J12)</f>
        <v>4. 12. 2022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15" customHeight="1">
      <c r="A54" s="34"/>
      <c r="B54" s="35"/>
      <c r="C54" s="29" t="s">
        <v>26</v>
      </c>
      <c r="D54" s="36"/>
      <c r="E54" s="36"/>
      <c r="F54" s="27" t="str">
        <f>E15</f>
        <v xml:space="preserve"> </v>
      </c>
      <c r="G54" s="36"/>
      <c r="H54" s="36"/>
      <c r="I54" s="29" t="s">
        <v>33</v>
      </c>
      <c r="J54" s="32" t="str">
        <f>E21</f>
        <v xml:space="preserve"> 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15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35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95</v>
      </c>
      <c r="D57" s="131"/>
      <c r="E57" s="131"/>
      <c r="F57" s="131"/>
      <c r="G57" s="131"/>
      <c r="H57" s="131"/>
      <c r="I57" s="131"/>
      <c r="J57" s="132" t="s">
        <v>96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33" t="s">
        <v>70</v>
      </c>
      <c r="D59" s="36"/>
      <c r="E59" s="36"/>
      <c r="F59" s="36"/>
      <c r="G59" s="36"/>
      <c r="H59" s="36"/>
      <c r="I59" s="36"/>
      <c r="J59" s="77">
        <f>J83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97</v>
      </c>
    </row>
    <row r="60" spans="1:47" s="9" customFormat="1" ht="24.9" customHeight="1">
      <c r="B60" s="134"/>
      <c r="C60" s="135"/>
      <c r="D60" s="136" t="s">
        <v>563</v>
      </c>
      <c r="E60" s="137"/>
      <c r="F60" s="137"/>
      <c r="G60" s="137"/>
      <c r="H60" s="137"/>
      <c r="I60" s="137"/>
      <c r="J60" s="138">
        <f>J84</f>
        <v>0</v>
      </c>
      <c r="K60" s="135"/>
      <c r="L60" s="139"/>
    </row>
    <row r="61" spans="1:47" s="10" customFormat="1" ht="19.95" customHeight="1">
      <c r="B61" s="140"/>
      <c r="C61" s="141"/>
      <c r="D61" s="142" t="s">
        <v>564</v>
      </c>
      <c r="E61" s="143"/>
      <c r="F61" s="143"/>
      <c r="G61" s="143"/>
      <c r="H61" s="143"/>
      <c r="I61" s="143"/>
      <c r="J61" s="144">
        <f>J85</f>
        <v>0</v>
      </c>
      <c r="K61" s="141"/>
      <c r="L61" s="145"/>
    </row>
    <row r="62" spans="1:47" s="10" customFormat="1" ht="19.95" customHeight="1">
      <c r="B62" s="140"/>
      <c r="C62" s="141"/>
      <c r="D62" s="142" t="s">
        <v>565</v>
      </c>
      <c r="E62" s="143"/>
      <c r="F62" s="143"/>
      <c r="G62" s="143"/>
      <c r="H62" s="143"/>
      <c r="I62" s="143"/>
      <c r="J62" s="144">
        <f>J89</f>
        <v>0</v>
      </c>
      <c r="K62" s="141"/>
      <c r="L62" s="145"/>
    </row>
    <row r="63" spans="1:47" s="10" customFormat="1" ht="19.95" customHeight="1">
      <c r="B63" s="140"/>
      <c r="C63" s="141"/>
      <c r="D63" s="142" t="s">
        <v>566</v>
      </c>
      <c r="E63" s="143"/>
      <c r="F63" s="143"/>
      <c r="G63" s="143"/>
      <c r="H63" s="143"/>
      <c r="I63" s="143"/>
      <c r="J63" s="144">
        <f>J93</f>
        <v>0</v>
      </c>
      <c r="K63" s="141"/>
      <c r="L63" s="145"/>
    </row>
    <row r="64" spans="1:47" s="2" customFormat="1" ht="21.75" customHeight="1">
      <c r="A64" s="34"/>
      <c r="B64" s="35"/>
      <c r="C64" s="36"/>
      <c r="D64" s="36"/>
      <c r="E64" s="36"/>
      <c r="F64" s="36"/>
      <c r="G64" s="36"/>
      <c r="H64" s="36"/>
      <c r="I64" s="36"/>
      <c r="J64" s="36"/>
      <c r="K64" s="36"/>
      <c r="L64" s="10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s="2" customFormat="1" ht="6.9" customHeight="1">
      <c r="A65" s="34"/>
      <c r="B65" s="47"/>
      <c r="C65" s="48"/>
      <c r="D65" s="48"/>
      <c r="E65" s="48"/>
      <c r="F65" s="48"/>
      <c r="G65" s="48"/>
      <c r="H65" s="48"/>
      <c r="I65" s="48"/>
      <c r="J65" s="48"/>
      <c r="K65" s="48"/>
      <c r="L65" s="10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9" spans="1:31" s="2" customFormat="1" ht="6.9" customHeight="1">
      <c r="A69" s="34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24.9" customHeight="1">
      <c r="A70" s="34"/>
      <c r="B70" s="35"/>
      <c r="C70" s="23" t="s">
        <v>106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6.9" customHeight="1">
      <c r="A71" s="34"/>
      <c r="B71" s="35"/>
      <c r="C71" s="36"/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16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359" t="str">
        <f>E7</f>
        <v>II/335 - I. etapa, Mnichovice průtah</v>
      </c>
      <c r="F73" s="360"/>
      <c r="G73" s="360"/>
      <c r="H73" s="360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92</v>
      </c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331" t="str">
        <f>E9</f>
        <v>VRN - Vedlejší rozpočtové náklady</v>
      </c>
      <c r="F75" s="361"/>
      <c r="G75" s="361"/>
      <c r="H75" s="361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22</v>
      </c>
      <c r="D77" s="36"/>
      <c r="E77" s="36"/>
      <c r="F77" s="27" t="str">
        <f>F12</f>
        <v>Mnichovice</v>
      </c>
      <c r="G77" s="36"/>
      <c r="H77" s="36"/>
      <c r="I77" s="29" t="s">
        <v>24</v>
      </c>
      <c r="J77" s="59" t="str">
        <f>IF(J12="","",J12)</f>
        <v>4. 12. 2022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" customHeight="1">
      <c r="A78" s="34"/>
      <c r="B78" s="35"/>
      <c r="C78" s="36"/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15" customHeight="1">
      <c r="A79" s="34"/>
      <c r="B79" s="35"/>
      <c r="C79" s="29" t="s">
        <v>26</v>
      </c>
      <c r="D79" s="36"/>
      <c r="E79" s="36"/>
      <c r="F79" s="27" t="str">
        <f>E15</f>
        <v xml:space="preserve"> </v>
      </c>
      <c r="G79" s="36"/>
      <c r="H79" s="36"/>
      <c r="I79" s="29" t="s">
        <v>33</v>
      </c>
      <c r="J79" s="32" t="str">
        <f>E21</f>
        <v xml:space="preserve"> 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5.15" customHeight="1">
      <c r="A80" s="34"/>
      <c r="B80" s="35"/>
      <c r="C80" s="29" t="s">
        <v>31</v>
      </c>
      <c r="D80" s="36"/>
      <c r="E80" s="36"/>
      <c r="F80" s="27" t="str">
        <f>IF(E18="","",E18)</f>
        <v>Vyplň údaj</v>
      </c>
      <c r="G80" s="36"/>
      <c r="H80" s="36"/>
      <c r="I80" s="29" t="s">
        <v>35</v>
      </c>
      <c r="J80" s="32" t="str">
        <f>E24</f>
        <v xml:space="preserve"> </v>
      </c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0.3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11" customFormat="1" ht="29.25" customHeight="1">
      <c r="A82" s="146"/>
      <c r="B82" s="147"/>
      <c r="C82" s="148" t="s">
        <v>107</v>
      </c>
      <c r="D82" s="149" t="s">
        <v>57</v>
      </c>
      <c r="E82" s="149" t="s">
        <v>53</v>
      </c>
      <c r="F82" s="149" t="s">
        <v>54</v>
      </c>
      <c r="G82" s="149" t="s">
        <v>108</v>
      </c>
      <c r="H82" s="149" t="s">
        <v>109</v>
      </c>
      <c r="I82" s="149" t="s">
        <v>110</v>
      </c>
      <c r="J82" s="149" t="s">
        <v>96</v>
      </c>
      <c r="K82" s="150" t="s">
        <v>111</v>
      </c>
      <c r="L82" s="151"/>
      <c r="M82" s="68" t="s">
        <v>28</v>
      </c>
      <c r="N82" s="69" t="s">
        <v>42</v>
      </c>
      <c r="O82" s="69" t="s">
        <v>112</v>
      </c>
      <c r="P82" s="69" t="s">
        <v>113</v>
      </c>
      <c r="Q82" s="69" t="s">
        <v>114</v>
      </c>
      <c r="R82" s="69" t="s">
        <v>115</v>
      </c>
      <c r="S82" s="69" t="s">
        <v>116</v>
      </c>
      <c r="T82" s="70" t="s">
        <v>117</v>
      </c>
      <c r="U82" s="146"/>
      <c r="V82" s="146"/>
      <c r="W82" s="146"/>
      <c r="X82" s="146"/>
      <c r="Y82" s="146"/>
      <c r="Z82" s="146"/>
      <c r="AA82" s="146"/>
      <c r="AB82" s="146"/>
      <c r="AC82" s="146"/>
      <c r="AD82" s="146"/>
      <c r="AE82" s="146"/>
    </row>
    <row r="83" spans="1:65" s="2" customFormat="1" ht="22.8" customHeight="1">
      <c r="A83" s="34"/>
      <c r="B83" s="35"/>
      <c r="C83" s="75" t="s">
        <v>118</v>
      </c>
      <c r="D83" s="36"/>
      <c r="E83" s="36"/>
      <c r="F83" s="36"/>
      <c r="G83" s="36"/>
      <c r="H83" s="36"/>
      <c r="I83" s="36"/>
      <c r="J83" s="152">
        <f>BK83</f>
        <v>0</v>
      </c>
      <c r="K83" s="36"/>
      <c r="L83" s="39"/>
      <c r="M83" s="71"/>
      <c r="N83" s="153"/>
      <c r="O83" s="72"/>
      <c r="P83" s="154">
        <f>P84</f>
        <v>0</v>
      </c>
      <c r="Q83" s="72"/>
      <c r="R83" s="154">
        <f>R84</f>
        <v>0</v>
      </c>
      <c r="S83" s="72"/>
      <c r="T83" s="155">
        <f>T84</f>
        <v>0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7" t="s">
        <v>71</v>
      </c>
      <c r="AU83" s="17" t="s">
        <v>97</v>
      </c>
      <c r="BK83" s="156">
        <f>BK84</f>
        <v>0</v>
      </c>
    </row>
    <row r="84" spans="1:65" s="12" customFormat="1" ht="25.95" customHeight="1">
      <c r="B84" s="157"/>
      <c r="C84" s="158"/>
      <c r="D84" s="159" t="s">
        <v>71</v>
      </c>
      <c r="E84" s="160" t="s">
        <v>83</v>
      </c>
      <c r="F84" s="160" t="s">
        <v>84</v>
      </c>
      <c r="G84" s="158"/>
      <c r="H84" s="158"/>
      <c r="I84" s="161"/>
      <c r="J84" s="162">
        <f>BK84</f>
        <v>0</v>
      </c>
      <c r="K84" s="158"/>
      <c r="L84" s="163"/>
      <c r="M84" s="164"/>
      <c r="N84" s="165"/>
      <c r="O84" s="165"/>
      <c r="P84" s="166">
        <f>P85+P89+P93</f>
        <v>0</v>
      </c>
      <c r="Q84" s="165"/>
      <c r="R84" s="166">
        <f>R85+R89+R93</f>
        <v>0</v>
      </c>
      <c r="S84" s="165"/>
      <c r="T84" s="167">
        <f>T85+T89+T93</f>
        <v>0</v>
      </c>
      <c r="AR84" s="168" t="s">
        <v>151</v>
      </c>
      <c r="AT84" s="169" t="s">
        <v>71</v>
      </c>
      <c r="AU84" s="169" t="s">
        <v>72</v>
      </c>
      <c r="AY84" s="168" t="s">
        <v>121</v>
      </c>
      <c r="BK84" s="170">
        <f>BK85+BK89+BK93</f>
        <v>0</v>
      </c>
    </row>
    <row r="85" spans="1:65" s="12" customFormat="1" ht="22.8" customHeight="1">
      <c r="B85" s="157"/>
      <c r="C85" s="158"/>
      <c r="D85" s="159" t="s">
        <v>71</v>
      </c>
      <c r="E85" s="171" t="s">
        <v>567</v>
      </c>
      <c r="F85" s="171" t="s">
        <v>568</v>
      </c>
      <c r="G85" s="158"/>
      <c r="H85" s="158"/>
      <c r="I85" s="161"/>
      <c r="J85" s="172">
        <f>BK85</f>
        <v>0</v>
      </c>
      <c r="K85" s="158"/>
      <c r="L85" s="163"/>
      <c r="M85" s="164"/>
      <c r="N85" s="165"/>
      <c r="O85" s="165"/>
      <c r="P85" s="166">
        <f>SUM(P86:P88)</f>
        <v>0</v>
      </c>
      <c r="Q85" s="165"/>
      <c r="R85" s="166">
        <f>SUM(R86:R88)</f>
        <v>0</v>
      </c>
      <c r="S85" s="165"/>
      <c r="T85" s="167">
        <f>SUM(T86:T88)</f>
        <v>0</v>
      </c>
      <c r="AR85" s="168" t="s">
        <v>151</v>
      </c>
      <c r="AT85" s="169" t="s">
        <v>71</v>
      </c>
      <c r="AU85" s="169" t="s">
        <v>80</v>
      </c>
      <c r="AY85" s="168" t="s">
        <v>121</v>
      </c>
      <c r="BK85" s="170">
        <f>SUM(BK86:BK88)</f>
        <v>0</v>
      </c>
    </row>
    <row r="86" spans="1:65" s="2" customFormat="1" ht="16.5" customHeight="1">
      <c r="A86" s="34"/>
      <c r="B86" s="35"/>
      <c r="C86" s="173" t="s">
        <v>80</v>
      </c>
      <c r="D86" s="173" t="s">
        <v>123</v>
      </c>
      <c r="E86" s="174" t="s">
        <v>569</v>
      </c>
      <c r="F86" s="175" t="s">
        <v>568</v>
      </c>
      <c r="G86" s="176" t="s">
        <v>570</v>
      </c>
      <c r="H86" s="177">
        <v>1</v>
      </c>
      <c r="I86" s="178"/>
      <c r="J86" s="179">
        <f>ROUND(I86*H86,2)</f>
        <v>0</v>
      </c>
      <c r="K86" s="175" t="s">
        <v>28</v>
      </c>
      <c r="L86" s="39"/>
      <c r="M86" s="180" t="s">
        <v>28</v>
      </c>
      <c r="N86" s="181" t="s">
        <v>43</v>
      </c>
      <c r="O86" s="64"/>
      <c r="P86" s="182">
        <f>O86*H86</f>
        <v>0</v>
      </c>
      <c r="Q86" s="182">
        <v>0</v>
      </c>
      <c r="R86" s="182">
        <f>Q86*H86</f>
        <v>0</v>
      </c>
      <c r="S86" s="182">
        <v>0</v>
      </c>
      <c r="T86" s="183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84" t="s">
        <v>571</v>
      </c>
      <c r="AT86" s="184" t="s">
        <v>123</v>
      </c>
      <c r="AU86" s="184" t="s">
        <v>82</v>
      </c>
      <c r="AY86" s="17" t="s">
        <v>121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17" t="s">
        <v>80</v>
      </c>
      <c r="BK86" s="185">
        <f>ROUND(I86*H86,2)</f>
        <v>0</v>
      </c>
      <c r="BL86" s="17" t="s">
        <v>571</v>
      </c>
      <c r="BM86" s="184" t="s">
        <v>572</v>
      </c>
    </row>
    <row r="87" spans="1:65" s="13" customFormat="1" ht="10.199999999999999">
      <c r="B87" s="191"/>
      <c r="C87" s="192"/>
      <c r="D87" s="193" t="s">
        <v>132</v>
      </c>
      <c r="E87" s="194" t="s">
        <v>28</v>
      </c>
      <c r="F87" s="195" t="s">
        <v>80</v>
      </c>
      <c r="G87" s="192"/>
      <c r="H87" s="196">
        <v>1</v>
      </c>
      <c r="I87" s="197"/>
      <c r="J87" s="192"/>
      <c r="K87" s="192"/>
      <c r="L87" s="198"/>
      <c r="M87" s="199"/>
      <c r="N87" s="200"/>
      <c r="O87" s="200"/>
      <c r="P87" s="200"/>
      <c r="Q87" s="200"/>
      <c r="R87" s="200"/>
      <c r="S87" s="200"/>
      <c r="T87" s="201"/>
      <c r="AT87" s="202" t="s">
        <v>132</v>
      </c>
      <c r="AU87" s="202" t="s">
        <v>82</v>
      </c>
      <c r="AV87" s="13" t="s">
        <v>82</v>
      </c>
      <c r="AW87" s="13" t="s">
        <v>34</v>
      </c>
      <c r="AX87" s="13" t="s">
        <v>72</v>
      </c>
      <c r="AY87" s="202" t="s">
        <v>121</v>
      </c>
    </row>
    <row r="88" spans="1:65" s="14" customFormat="1" ht="10.199999999999999">
      <c r="B88" s="203"/>
      <c r="C88" s="204"/>
      <c r="D88" s="193" t="s">
        <v>132</v>
      </c>
      <c r="E88" s="205" t="s">
        <v>28</v>
      </c>
      <c r="F88" s="206" t="s">
        <v>134</v>
      </c>
      <c r="G88" s="204"/>
      <c r="H88" s="207">
        <v>1</v>
      </c>
      <c r="I88" s="208"/>
      <c r="J88" s="204"/>
      <c r="K88" s="204"/>
      <c r="L88" s="209"/>
      <c r="M88" s="210"/>
      <c r="N88" s="211"/>
      <c r="O88" s="211"/>
      <c r="P88" s="211"/>
      <c r="Q88" s="211"/>
      <c r="R88" s="211"/>
      <c r="S88" s="211"/>
      <c r="T88" s="212"/>
      <c r="AT88" s="213" t="s">
        <v>132</v>
      </c>
      <c r="AU88" s="213" t="s">
        <v>82</v>
      </c>
      <c r="AV88" s="14" t="s">
        <v>128</v>
      </c>
      <c r="AW88" s="14" t="s">
        <v>34</v>
      </c>
      <c r="AX88" s="14" t="s">
        <v>80</v>
      </c>
      <c r="AY88" s="213" t="s">
        <v>121</v>
      </c>
    </row>
    <row r="89" spans="1:65" s="12" customFormat="1" ht="22.8" customHeight="1">
      <c r="B89" s="157"/>
      <c r="C89" s="158"/>
      <c r="D89" s="159" t="s">
        <v>71</v>
      </c>
      <c r="E89" s="171" t="s">
        <v>573</v>
      </c>
      <c r="F89" s="171" t="s">
        <v>574</v>
      </c>
      <c r="G89" s="158"/>
      <c r="H89" s="158"/>
      <c r="I89" s="161"/>
      <c r="J89" s="172">
        <f>BK89</f>
        <v>0</v>
      </c>
      <c r="K89" s="158"/>
      <c r="L89" s="163"/>
      <c r="M89" s="164"/>
      <c r="N89" s="165"/>
      <c r="O89" s="165"/>
      <c r="P89" s="166">
        <f>SUM(P90:P92)</f>
        <v>0</v>
      </c>
      <c r="Q89" s="165"/>
      <c r="R89" s="166">
        <f>SUM(R90:R92)</f>
        <v>0</v>
      </c>
      <c r="S89" s="165"/>
      <c r="T89" s="167">
        <f>SUM(T90:T92)</f>
        <v>0</v>
      </c>
      <c r="AR89" s="168" t="s">
        <v>151</v>
      </c>
      <c r="AT89" s="169" t="s">
        <v>71</v>
      </c>
      <c r="AU89" s="169" t="s">
        <v>80</v>
      </c>
      <c r="AY89" s="168" t="s">
        <v>121</v>
      </c>
      <c r="BK89" s="170">
        <f>SUM(BK90:BK92)</f>
        <v>0</v>
      </c>
    </row>
    <row r="90" spans="1:65" s="2" customFormat="1" ht="16.5" customHeight="1">
      <c r="A90" s="34"/>
      <c r="B90" s="35"/>
      <c r="C90" s="173" t="s">
        <v>82</v>
      </c>
      <c r="D90" s="173" t="s">
        <v>123</v>
      </c>
      <c r="E90" s="174" t="s">
        <v>575</v>
      </c>
      <c r="F90" s="175" t="s">
        <v>574</v>
      </c>
      <c r="G90" s="176" t="s">
        <v>570</v>
      </c>
      <c r="H90" s="177">
        <v>1</v>
      </c>
      <c r="I90" s="178"/>
      <c r="J90" s="179">
        <f>ROUND(I90*H90,2)</f>
        <v>0</v>
      </c>
      <c r="K90" s="175" t="s">
        <v>28</v>
      </c>
      <c r="L90" s="39"/>
      <c r="M90" s="180" t="s">
        <v>28</v>
      </c>
      <c r="N90" s="181" t="s">
        <v>43</v>
      </c>
      <c r="O90" s="64"/>
      <c r="P90" s="182">
        <f>O90*H90</f>
        <v>0</v>
      </c>
      <c r="Q90" s="182">
        <v>0</v>
      </c>
      <c r="R90" s="182">
        <f>Q90*H90</f>
        <v>0</v>
      </c>
      <c r="S90" s="182">
        <v>0</v>
      </c>
      <c r="T90" s="183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4" t="s">
        <v>571</v>
      </c>
      <c r="AT90" s="184" t="s">
        <v>123</v>
      </c>
      <c r="AU90" s="184" t="s">
        <v>82</v>
      </c>
      <c r="AY90" s="17" t="s">
        <v>121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17" t="s">
        <v>80</v>
      </c>
      <c r="BK90" s="185">
        <f>ROUND(I90*H90,2)</f>
        <v>0</v>
      </c>
      <c r="BL90" s="17" t="s">
        <v>571</v>
      </c>
      <c r="BM90" s="184" t="s">
        <v>576</v>
      </c>
    </row>
    <row r="91" spans="1:65" s="13" customFormat="1" ht="10.199999999999999">
      <c r="B91" s="191"/>
      <c r="C91" s="192"/>
      <c r="D91" s="193" t="s">
        <v>132</v>
      </c>
      <c r="E91" s="194" t="s">
        <v>28</v>
      </c>
      <c r="F91" s="195" t="s">
        <v>80</v>
      </c>
      <c r="G91" s="192"/>
      <c r="H91" s="196">
        <v>1</v>
      </c>
      <c r="I91" s="197"/>
      <c r="J91" s="192"/>
      <c r="K91" s="192"/>
      <c r="L91" s="198"/>
      <c r="M91" s="199"/>
      <c r="N91" s="200"/>
      <c r="O91" s="200"/>
      <c r="P91" s="200"/>
      <c r="Q91" s="200"/>
      <c r="R91" s="200"/>
      <c r="S91" s="200"/>
      <c r="T91" s="201"/>
      <c r="AT91" s="202" t="s">
        <v>132</v>
      </c>
      <c r="AU91" s="202" t="s">
        <v>82</v>
      </c>
      <c r="AV91" s="13" t="s">
        <v>82</v>
      </c>
      <c r="AW91" s="13" t="s">
        <v>34</v>
      </c>
      <c r="AX91" s="13" t="s">
        <v>72</v>
      </c>
      <c r="AY91" s="202" t="s">
        <v>121</v>
      </c>
    </row>
    <row r="92" spans="1:65" s="14" customFormat="1" ht="10.199999999999999">
      <c r="B92" s="203"/>
      <c r="C92" s="204"/>
      <c r="D92" s="193" t="s">
        <v>132</v>
      </c>
      <c r="E92" s="205" t="s">
        <v>28</v>
      </c>
      <c r="F92" s="206" t="s">
        <v>134</v>
      </c>
      <c r="G92" s="204"/>
      <c r="H92" s="207">
        <v>1</v>
      </c>
      <c r="I92" s="208"/>
      <c r="J92" s="204"/>
      <c r="K92" s="204"/>
      <c r="L92" s="209"/>
      <c r="M92" s="210"/>
      <c r="N92" s="211"/>
      <c r="O92" s="211"/>
      <c r="P92" s="211"/>
      <c r="Q92" s="211"/>
      <c r="R92" s="211"/>
      <c r="S92" s="211"/>
      <c r="T92" s="212"/>
      <c r="AT92" s="213" t="s">
        <v>132</v>
      </c>
      <c r="AU92" s="213" t="s">
        <v>82</v>
      </c>
      <c r="AV92" s="14" t="s">
        <v>128</v>
      </c>
      <c r="AW92" s="14" t="s">
        <v>34</v>
      </c>
      <c r="AX92" s="14" t="s">
        <v>80</v>
      </c>
      <c r="AY92" s="213" t="s">
        <v>121</v>
      </c>
    </row>
    <row r="93" spans="1:65" s="12" customFormat="1" ht="22.8" customHeight="1">
      <c r="B93" s="157"/>
      <c r="C93" s="158"/>
      <c r="D93" s="159" t="s">
        <v>71</v>
      </c>
      <c r="E93" s="171" t="s">
        <v>577</v>
      </c>
      <c r="F93" s="171" t="s">
        <v>578</v>
      </c>
      <c r="G93" s="158"/>
      <c r="H93" s="158"/>
      <c r="I93" s="161"/>
      <c r="J93" s="172">
        <f>BK93</f>
        <v>0</v>
      </c>
      <c r="K93" s="158"/>
      <c r="L93" s="163"/>
      <c r="M93" s="164"/>
      <c r="N93" s="165"/>
      <c r="O93" s="165"/>
      <c r="P93" s="166">
        <f>SUM(P94:P96)</f>
        <v>0</v>
      </c>
      <c r="Q93" s="165"/>
      <c r="R93" s="166">
        <f>SUM(R94:R96)</f>
        <v>0</v>
      </c>
      <c r="S93" s="165"/>
      <c r="T93" s="167">
        <f>SUM(T94:T96)</f>
        <v>0</v>
      </c>
      <c r="AR93" s="168" t="s">
        <v>151</v>
      </c>
      <c r="AT93" s="169" t="s">
        <v>71</v>
      </c>
      <c r="AU93" s="169" t="s">
        <v>80</v>
      </c>
      <c r="AY93" s="168" t="s">
        <v>121</v>
      </c>
      <c r="BK93" s="170">
        <f>SUM(BK94:BK96)</f>
        <v>0</v>
      </c>
    </row>
    <row r="94" spans="1:65" s="2" customFormat="1" ht="16.5" customHeight="1">
      <c r="A94" s="34"/>
      <c r="B94" s="35"/>
      <c r="C94" s="173" t="s">
        <v>139</v>
      </c>
      <c r="D94" s="173" t="s">
        <v>123</v>
      </c>
      <c r="E94" s="174" t="s">
        <v>579</v>
      </c>
      <c r="F94" s="175" t="s">
        <v>578</v>
      </c>
      <c r="G94" s="176" t="s">
        <v>570</v>
      </c>
      <c r="H94" s="177">
        <v>1</v>
      </c>
      <c r="I94" s="178"/>
      <c r="J94" s="179">
        <f>ROUND(I94*H94,2)</f>
        <v>0</v>
      </c>
      <c r="K94" s="175" t="s">
        <v>28</v>
      </c>
      <c r="L94" s="39"/>
      <c r="M94" s="180" t="s">
        <v>28</v>
      </c>
      <c r="N94" s="181" t="s">
        <v>43</v>
      </c>
      <c r="O94" s="64"/>
      <c r="P94" s="182">
        <f>O94*H94</f>
        <v>0</v>
      </c>
      <c r="Q94" s="182">
        <v>0</v>
      </c>
      <c r="R94" s="182">
        <f>Q94*H94</f>
        <v>0</v>
      </c>
      <c r="S94" s="182">
        <v>0</v>
      </c>
      <c r="T94" s="183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4" t="s">
        <v>571</v>
      </c>
      <c r="AT94" s="184" t="s">
        <v>123</v>
      </c>
      <c r="AU94" s="184" t="s">
        <v>82</v>
      </c>
      <c r="AY94" s="17" t="s">
        <v>121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7" t="s">
        <v>80</v>
      </c>
      <c r="BK94" s="185">
        <f>ROUND(I94*H94,2)</f>
        <v>0</v>
      </c>
      <c r="BL94" s="17" t="s">
        <v>571</v>
      </c>
      <c r="BM94" s="184" t="s">
        <v>580</v>
      </c>
    </row>
    <row r="95" spans="1:65" s="13" customFormat="1" ht="10.199999999999999">
      <c r="B95" s="191"/>
      <c r="C95" s="192"/>
      <c r="D95" s="193" t="s">
        <v>132</v>
      </c>
      <c r="E95" s="194" t="s">
        <v>28</v>
      </c>
      <c r="F95" s="195" t="s">
        <v>80</v>
      </c>
      <c r="G95" s="192"/>
      <c r="H95" s="196">
        <v>1</v>
      </c>
      <c r="I95" s="197"/>
      <c r="J95" s="192"/>
      <c r="K95" s="192"/>
      <c r="L95" s="198"/>
      <c r="M95" s="199"/>
      <c r="N95" s="200"/>
      <c r="O95" s="200"/>
      <c r="P95" s="200"/>
      <c r="Q95" s="200"/>
      <c r="R95" s="200"/>
      <c r="S95" s="200"/>
      <c r="T95" s="201"/>
      <c r="AT95" s="202" t="s">
        <v>132</v>
      </c>
      <c r="AU95" s="202" t="s">
        <v>82</v>
      </c>
      <c r="AV95" s="13" t="s">
        <v>82</v>
      </c>
      <c r="AW95" s="13" t="s">
        <v>34</v>
      </c>
      <c r="AX95" s="13" t="s">
        <v>72</v>
      </c>
      <c r="AY95" s="202" t="s">
        <v>121</v>
      </c>
    </row>
    <row r="96" spans="1:65" s="14" customFormat="1" ht="10.199999999999999">
      <c r="B96" s="203"/>
      <c r="C96" s="204"/>
      <c r="D96" s="193" t="s">
        <v>132</v>
      </c>
      <c r="E96" s="205" t="s">
        <v>28</v>
      </c>
      <c r="F96" s="206" t="s">
        <v>134</v>
      </c>
      <c r="G96" s="204"/>
      <c r="H96" s="207">
        <v>1</v>
      </c>
      <c r="I96" s="208"/>
      <c r="J96" s="204"/>
      <c r="K96" s="204"/>
      <c r="L96" s="209"/>
      <c r="M96" s="228"/>
      <c r="N96" s="229"/>
      <c r="O96" s="229"/>
      <c r="P96" s="229"/>
      <c r="Q96" s="229"/>
      <c r="R96" s="229"/>
      <c r="S96" s="229"/>
      <c r="T96" s="230"/>
      <c r="AT96" s="213" t="s">
        <v>132</v>
      </c>
      <c r="AU96" s="213" t="s">
        <v>82</v>
      </c>
      <c r="AV96" s="14" t="s">
        <v>128</v>
      </c>
      <c r="AW96" s="14" t="s">
        <v>34</v>
      </c>
      <c r="AX96" s="14" t="s">
        <v>80</v>
      </c>
      <c r="AY96" s="213" t="s">
        <v>121</v>
      </c>
    </row>
    <row r="97" spans="1:31" s="2" customFormat="1" ht="6.9" customHeight="1">
      <c r="A97" s="34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39"/>
      <c r="M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</sheetData>
  <sheetProtection algorithmName="SHA-512" hashValue="9rlzOOR6p5T/+gueWBqbYYW6pWFIZlbafgxDLF9Yg6FFgJFYocg2j1L63GpD+Z+Gc5lHOzv4QQtkgZETxV4y6w==" saltValue="nOp528akDheh/Xrzt57AyaiiPE5H3u+gmCSQFhKP8Viyn/kSuZ5jqcbhzUw0x8rNYd26hnjmc4hm9JFeOqs/fw==" spinCount="100000" sheet="1" objects="1" scenarios="1" formatColumns="0" formatRows="0" autoFilter="0"/>
  <autoFilter ref="C82:K96" xr:uid="{00000000-0009-0000-0000-000002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99"/>
  <sheetViews>
    <sheetView showGridLines="0" tabSelected="1" topLeftCell="A80" workbookViewId="0">
      <selection activeCell="I96" sqref="I96"/>
    </sheetView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42578125" style="1" customWidth="1"/>
    <col min="8" max="8" width="14" style="1" customWidth="1"/>
    <col min="9" max="9" width="15.85546875" style="1" customWidth="1"/>
    <col min="10" max="11" width="22.28515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51"/>
      <c r="M2" s="351"/>
      <c r="N2" s="351"/>
      <c r="O2" s="351"/>
      <c r="P2" s="351"/>
      <c r="Q2" s="351"/>
      <c r="R2" s="351"/>
      <c r="S2" s="351"/>
      <c r="T2" s="351"/>
      <c r="U2" s="351"/>
      <c r="V2" s="351"/>
      <c r="AT2" s="17" t="s">
        <v>90</v>
      </c>
    </row>
    <row r="3" spans="1:46" s="1" customFormat="1" ht="6.9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" customHeight="1">
      <c r="B4" s="20"/>
      <c r="D4" s="103" t="s">
        <v>91</v>
      </c>
      <c r="L4" s="20"/>
      <c r="M4" s="104" t="s">
        <v>10</v>
      </c>
      <c r="AT4" s="17" t="s">
        <v>4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6.5" customHeight="1">
      <c r="B7" s="20"/>
      <c r="E7" s="352" t="str">
        <f>'Rekapitulace stavby'!K6</f>
        <v>II/335 - I. etapa, Mnichovice průtah</v>
      </c>
      <c r="F7" s="353"/>
      <c r="G7" s="353"/>
      <c r="H7" s="353"/>
      <c r="L7" s="20"/>
    </row>
    <row r="8" spans="1:46" s="2" customFormat="1" ht="12" customHeight="1">
      <c r="A8" s="34"/>
      <c r="B8" s="39"/>
      <c r="C8" s="34"/>
      <c r="D8" s="105" t="s">
        <v>92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54" t="s">
        <v>581</v>
      </c>
      <c r="F9" s="355"/>
      <c r="G9" s="355"/>
      <c r="H9" s="355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28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22</v>
      </c>
      <c r="E12" s="34"/>
      <c r="F12" s="107" t="s">
        <v>23</v>
      </c>
      <c r="G12" s="34"/>
      <c r="H12" s="34"/>
      <c r="I12" s="105" t="s">
        <v>24</v>
      </c>
      <c r="J12" s="108" t="str">
        <f>'Rekapitulace stavby'!AN8</f>
        <v>4. 12. 2022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26</v>
      </c>
      <c r="E14" s="34"/>
      <c r="F14" s="34"/>
      <c r="G14" s="34"/>
      <c r="H14" s="34"/>
      <c r="I14" s="105" t="s">
        <v>27</v>
      </c>
      <c r="J14" s="107" t="s">
        <v>28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29</v>
      </c>
      <c r="F15" s="34"/>
      <c r="G15" s="34"/>
      <c r="H15" s="34"/>
      <c r="I15" s="105" t="s">
        <v>30</v>
      </c>
      <c r="J15" s="107" t="s">
        <v>28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31</v>
      </c>
      <c r="E17" s="34"/>
      <c r="F17" s="34"/>
      <c r="G17" s="34"/>
      <c r="H17" s="34"/>
      <c r="I17" s="105" t="s">
        <v>27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6" t="str">
        <f>'Rekapitulace stavby'!E14</f>
        <v>Vyplň údaj</v>
      </c>
      <c r="F18" s="357"/>
      <c r="G18" s="357"/>
      <c r="H18" s="357"/>
      <c r="I18" s="105" t="s">
        <v>30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33</v>
      </c>
      <c r="E20" s="34"/>
      <c r="F20" s="34"/>
      <c r="G20" s="34"/>
      <c r="H20" s="34"/>
      <c r="I20" s="105" t="s">
        <v>27</v>
      </c>
      <c r="J20" s="107" t="s">
        <v>28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29</v>
      </c>
      <c r="F21" s="34"/>
      <c r="G21" s="34"/>
      <c r="H21" s="34"/>
      <c r="I21" s="105" t="s">
        <v>30</v>
      </c>
      <c r="J21" s="107" t="s">
        <v>28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35</v>
      </c>
      <c r="E23" s="34"/>
      <c r="F23" s="34"/>
      <c r="G23" s="34"/>
      <c r="H23" s="34"/>
      <c r="I23" s="105" t="s">
        <v>27</v>
      </c>
      <c r="J23" s="107" t="s">
        <v>28</v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">
        <v>29</v>
      </c>
      <c r="F24" s="34"/>
      <c r="G24" s="34"/>
      <c r="H24" s="34"/>
      <c r="I24" s="105" t="s">
        <v>30</v>
      </c>
      <c r="J24" s="107" t="s">
        <v>28</v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36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9"/>
      <c r="B27" s="110"/>
      <c r="C27" s="109"/>
      <c r="D27" s="109"/>
      <c r="E27" s="358" t="s">
        <v>28</v>
      </c>
      <c r="F27" s="358"/>
      <c r="G27" s="358"/>
      <c r="H27" s="358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38</v>
      </c>
      <c r="E30" s="34"/>
      <c r="F30" s="34"/>
      <c r="G30" s="34"/>
      <c r="H30" s="34"/>
      <c r="I30" s="34"/>
      <c r="J30" s="114">
        <f>ROUND(J81,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15" t="s">
        <v>40</v>
      </c>
      <c r="G32" s="34"/>
      <c r="H32" s="34"/>
      <c r="I32" s="115" t="s">
        <v>39</v>
      </c>
      <c r="J32" s="115" t="s">
        <v>41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16" t="s">
        <v>42</v>
      </c>
      <c r="E33" s="105" t="s">
        <v>43</v>
      </c>
      <c r="F33" s="117">
        <f>ROUND((SUM(BE81:BE98)),  2)</f>
        <v>0</v>
      </c>
      <c r="G33" s="34"/>
      <c r="H33" s="34"/>
      <c r="I33" s="118">
        <v>0.21</v>
      </c>
      <c r="J33" s="117">
        <f>ROUND(((SUM(BE81:BE98))*I33),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05" t="s">
        <v>44</v>
      </c>
      <c r="F34" s="117">
        <f>ROUND((SUM(BF81:BF98)),  2)</f>
        <v>0</v>
      </c>
      <c r="G34" s="34"/>
      <c r="H34" s="34"/>
      <c r="I34" s="118">
        <v>0.15</v>
      </c>
      <c r="J34" s="117">
        <f>ROUND(((SUM(BF81:BF98))*I34),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05" t="s">
        <v>45</v>
      </c>
      <c r="F35" s="117">
        <f>ROUND((SUM(BG81:BG98)),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05" t="s">
        <v>46</v>
      </c>
      <c r="F36" s="117">
        <f>ROUND((SUM(BH81:BH98)),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05" t="s">
        <v>47</v>
      </c>
      <c r="F37" s="117">
        <f>ROUND((SUM(BI81:BI98)),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48</v>
      </c>
      <c r="E39" s="121"/>
      <c r="F39" s="121"/>
      <c r="G39" s="122" t="s">
        <v>49</v>
      </c>
      <c r="H39" s="123" t="s">
        <v>50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94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59" t="str">
        <f>E7</f>
        <v>II/335 - I. etapa, Mnichovice průtah</v>
      </c>
      <c r="F48" s="360"/>
      <c r="G48" s="360"/>
      <c r="H48" s="360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92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31" t="str">
        <f>E9</f>
        <v>ON - Ostatní náklady</v>
      </c>
      <c r="F50" s="361"/>
      <c r="G50" s="361"/>
      <c r="H50" s="361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6"/>
      <c r="E52" s="36"/>
      <c r="F52" s="27" t="str">
        <f>F12</f>
        <v>Mnichovice</v>
      </c>
      <c r="G52" s="36"/>
      <c r="H52" s="36"/>
      <c r="I52" s="29" t="s">
        <v>24</v>
      </c>
      <c r="J52" s="59" t="str">
        <f>IF(J12="","",J12)</f>
        <v>4. 12. 2022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15" customHeight="1">
      <c r="A54" s="34"/>
      <c r="B54" s="35"/>
      <c r="C54" s="29" t="s">
        <v>26</v>
      </c>
      <c r="D54" s="36"/>
      <c r="E54" s="36"/>
      <c r="F54" s="27" t="str">
        <f>E15</f>
        <v xml:space="preserve"> </v>
      </c>
      <c r="G54" s="36"/>
      <c r="H54" s="36"/>
      <c r="I54" s="29" t="s">
        <v>33</v>
      </c>
      <c r="J54" s="32" t="str">
        <f>E21</f>
        <v xml:space="preserve"> 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15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35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95</v>
      </c>
      <c r="D57" s="131"/>
      <c r="E57" s="131"/>
      <c r="F57" s="131"/>
      <c r="G57" s="131"/>
      <c r="H57" s="131"/>
      <c r="I57" s="131"/>
      <c r="J57" s="132" t="s">
        <v>96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33" t="s">
        <v>70</v>
      </c>
      <c r="D59" s="36"/>
      <c r="E59" s="36"/>
      <c r="F59" s="36"/>
      <c r="G59" s="36"/>
      <c r="H59" s="36"/>
      <c r="I59" s="36"/>
      <c r="J59" s="77">
        <f>J81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97</v>
      </c>
    </row>
    <row r="60" spans="1:47" s="9" customFormat="1" ht="24.9" customHeight="1">
      <c r="B60" s="134"/>
      <c r="C60" s="135"/>
      <c r="D60" s="136" t="s">
        <v>582</v>
      </c>
      <c r="E60" s="137"/>
      <c r="F60" s="137"/>
      <c r="G60" s="137"/>
      <c r="H60" s="137"/>
      <c r="I60" s="137"/>
      <c r="J60" s="138">
        <f>J82</f>
        <v>0</v>
      </c>
      <c r="K60" s="135"/>
      <c r="L60" s="139"/>
    </row>
    <row r="61" spans="1:47" s="10" customFormat="1" ht="19.95" customHeight="1">
      <c r="B61" s="140"/>
      <c r="C61" s="141"/>
      <c r="D61" s="142" t="s">
        <v>583</v>
      </c>
      <c r="E61" s="143"/>
      <c r="F61" s="143"/>
      <c r="G61" s="143"/>
      <c r="H61" s="143"/>
      <c r="I61" s="143"/>
      <c r="J61" s="144">
        <f>J83</f>
        <v>0</v>
      </c>
      <c r="K61" s="141"/>
      <c r="L61" s="145"/>
    </row>
    <row r="62" spans="1:47" s="2" customFormat="1" ht="21.7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06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6.9" customHeight="1">
      <c r="A63" s="34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7" spans="1:31" s="2" customFormat="1" ht="6.9" customHeight="1">
      <c r="A67" s="34"/>
      <c r="B67" s="49"/>
      <c r="C67" s="50"/>
      <c r="D67" s="50"/>
      <c r="E67" s="50"/>
      <c r="F67" s="50"/>
      <c r="G67" s="50"/>
      <c r="H67" s="50"/>
      <c r="I67" s="50"/>
      <c r="J67" s="50"/>
      <c r="K67" s="50"/>
      <c r="L67" s="106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24.9" customHeight="1">
      <c r="A68" s="34"/>
      <c r="B68" s="35"/>
      <c r="C68" s="23" t="s">
        <v>106</v>
      </c>
      <c r="D68" s="36"/>
      <c r="E68" s="36"/>
      <c r="F68" s="36"/>
      <c r="G68" s="36"/>
      <c r="H68" s="36"/>
      <c r="I68" s="36"/>
      <c r="J68" s="36"/>
      <c r="K68" s="36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" customHeight="1">
      <c r="A69" s="34"/>
      <c r="B69" s="35"/>
      <c r="C69" s="36"/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12" customHeight="1">
      <c r="A70" s="34"/>
      <c r="B70" s="35"/>
      <c r="C70" s="29" t="s">
        <v>16</v>
      </c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6.5" customHeight="1">
      <c r="A71" s="34"/>
      <c r="B71" s="35"/>
      <c r="C71" s="36"/>
      <c r="D71" s="36"/>
      <c r="E71" s="359" t="str">
        <f>E7</f>
        <v>II/335 - I. etapa, Mnichovice průtah</v>
      </c>
      <c r="F71" s="360"/>
      <c r="G71" s="360"/>
      <c r="H71" s="360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92</v>
      </c>
      <c r="D72" s="36"/>
      <c r="E72" s="36"/>
      <c r="F72" s="36"/>
      <c r="G72" s="36"/>
      <c r="H72" s="36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331" t="str">
        <f>E9</f>
        <v>ON - Ostatní náklady</v>
      </c>
      <c r="F73" s="361"/>
      <c r="G73" s="361"/>
      <c r="H73" s="361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22</v>
      </c>
      <c r="D75" s="36"/>
      <c r="E75" s="36"/>
      <c r="F75" s="27" t="str">
        <f>F12</f>
        <v>Mnichovice</v>
      </c>
      <c r="G75" s="36"/>
      <c r="H75" s="36"/>
      <c r="I75" s="29" t="s">
        <v>24</v>
      </c>
      <c r="J75" s="59" t="str">
        <f>IF(J12="","",J12)</f>
        <v>4. 12. 2022</v>
      </c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" customHeigh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5.15" customHeight="1">
      <c r="A77" s="34"/>
      <c r="B77" s="35"/>
      <c r="C77" s="29" t="s">
        <v>26</v>
      </c>
      <c r="D77" s="36"/>
      <c r="E77" s="36"/>
      <c r="F77" s="27" t="str">
        <f>E15</f>
        <v xml:space="preserve"> </v>
      </c>
      <c r="G77" s="36"/>
      <c r="H77" s="36"/>
      <c r="I77" s="29" t="s">
        <v>33</v>
      </c>
      <c r="J77" s="32" t="str">
        <f>E21</f>
        <v xml:space="preserve"> </v>
      </c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5.15" customHeight="1">
      <c r="A78" s="34"/>
      <c r="B78" s="35"/>
      <c r="C78" s="29" t="s">
        <v>31</v>
      </c>
      <c r="D78" s="36"/>
      <c r="E78" s="36"/>
      <c r="F78" s="27" t="str">
        <f>IF(E18="","",E18)</f>
        <v>Vyplň údaj</v>
      </c>
      <c r="G78" s="36"/>
      <c r="H78" s="36"/>
      <c r="I78" s="29" t="s">
        <v>35</v>
      </c>
      <c r="J78" s="32" t="str">
        <f>E24</f>
        <v xml:space="preserve"> 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0.3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11" customFormat="1" ht="29.25" customHeight="1">
      <c r="A80" s="146"/>
      <c r="B80" s="147"/>
      <c r="C80" s="148" t="s">
        <v>107</v>
      </c>
      <c r="D80" s="149" t="s">
        <v>57</v>
      </c>
      <c r="E80" s="149" t="s">
        <v>53</v>
      </c>
      <c r="F80" s="149" t="s">
        <v>54</v>
      </c>
      <c r="G80" s="149" t="s">
        <v>108</v>
      </c>
      <c r="H80" s="149" t="s">
        <v>109</v>
      </c>
      <c r="I80" s="149" t="s">
        <v>110</v>
      </c>
      <c r="J80" s="149" t="s">
        <v>96</v>
      </c>
      <c r="K80" s="150" t="s">
        <v>111</v>
      </c>
      <c r="L80" s="151"/>
      <c r="M80" s="68" t="s">
        <v>28</v>
      </c>
      <c r="N80" s="69" t="s">
        <v>42</v>
      </c>
      <c r="O80" s="69" t="s">
        <v>112</v>
      </c>
      <c r="P80" s="69" t="s">
        <v>113</v>
      </c>
      <c r="Q80" s="69" t="s">
        <v>114</v>
      </c>
      <c r="R80" s="69" t="s">
        <v>115</v>
      </c>
      <c r="S80" s="69" t="s">
        <v>116</v>
      </c>
      <c r="T80" s="70" t="s">
        <v>117</v>
      </c>
      <c r="U80" s="146"/>
      <c r="V80" s="146"/>
      <c r="W80" s="146"/>
      <c r="X80" s="146"/>
      <c r="Y80" s="146"/>
      <c r="Z80" s="146"/>
      <c r="AA80" s="146"/>
      <c r="AB80" s="146"/>
      <c r="AC80" s="146"/>
      <c r="AD80" s="146"/>
      <c r="AE80" s="146"/>
    </row>
    <row r="81" spans="1:65" s="2" customFormat="1" ht="22.8" customHeight="1">
      <c r="A81" s="34"/>
      <c r="B81" s="35"/>
      <c r="C81" s="75" t="s">
        <v>118</v>
      </c>
      <c r="D81" s="36"/>
      <c r="E81" s="36"/>
      <c r="F81" s="36"/>
      <c r="G81" s="36"/>
      <c r="H81" s="36"/>
      <c r="I81" s="36"/>
      <c r="J81" s="152">
        <f>BK81</f>
        <v>0</v>
      </c>
      <c r="K81" s="36"/>
      <c r="L81" s="39"/>
      <c r="M81" s="71"/>
      <c r="N81" s="153"/>
      <c r="O81" s="72"/>
      <c r="P81" s="154">
        <f>P82</f>
        <v>0</v>
      </c>
      <c r="Q81" s="72"/>
      <c r="R81" s="154">
        <f>R82</f>
        <v>0</v>
      </c>
      <c r="S81" s="72"/>
      <c r="T81" s="155">
        <f>T82</f>
        <v>0</v>
      </c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T81" s="17" t="s">
        <v>71</v>
      </c>
      <c r="AU81" s="17" t="s">
        <v>97</v>
      </c>
      <c r="BK81" s="156">
        <f>BK82</f>
        <v>0</v>
      </c>
    </row>
    <row r="82" spans="1:65" s="12" customFormat="1" ht="25.95" customHeight="1">
      <c r="B82" s="157"/>
      <c r="C82" s="158"/>
      <c r="D82" s="159" t="s">
        <v>71</v>
      </c>
      <c r="E82" s="160" t="s">
        <v>119</v>
      </c>
      <c r="F82" s="160" t="s">
        <v>88</v>
      </c>
      <c r="G82" s="158"/>
      <c r="H82" s="158"/>
      <c r="I82" s="161"/>
      <c r="J82" s="162">
        <f>BK82</f>
        <v>0</v>
      </c>
      <c r="K82" s="158"/>
      <c r="L82" s="163"/>
      <c r="M82" s="164"/>
      <c r="N82" s="165"/>
      <c r="O82" s="165"/>
      <c r="P82" s="166">
        <f>P83</f>
        <v>0</v>
      </c>
      <c r="Q82" s="165"/>
      <c r="R82" s="166">
        <f>R83</f>
        <v>0</v>
      </c>
      <c r="S82" s="165"/>
      <c r="T82" s="167">
        <f>T83</f>
        <v>0</v>
      </c>
      <c r="AR82" s="168" t="s">
        <v>80</v>
      </c>
      <c r="AT82" s="169" t="s">
        <v>71</v>
      </c>
      <c r="AU82" s="169" t="s">
        <v>72</v>
      </c>
      <c r="AY82" s="168" t="s">
        <v>121</v>
      </c>
      <c r="BK82" s="170">
        <f>BK83</f>
        <v>0</v>
      </c>
    </row>
    <row r="83" spans="1:65" s="12" customFormat="1" ht="22.8" customHeight="1">
      <c r="B83" s="157"/>
      <c r="C83" s="158"/>
      <c r="D83" s="159" t="s">
        <v>71</v>
      </c>
      <c r="E83" s="171" t="s">
        <v>584</v>
      </c>
      <c r="F83" s="171" t="s">
        <v>88</v>
      </c>
      <c r="G83" s="158"/>
      <c r="H83" s="158"/>
      <c r="I83" s="161"/>
      <c r="J83" s="172">
        <f>BK83</f>
        <v>0</v>
      </c>
      <c r="K83" s="158"/>
      <c r="L83" s="163"/>
      <c r="M83" s="164"/>
      <c r="N83" s="165"/>
      <c r="O83" s="165"/>
      <c r="P83" s="166">
        <f>SUM(P84:P98)</f>
        <v>0</v>
      </c>
      <c r="Q83" s="165"/>
      <c r="R83" s="166">
        <f>SUM(R84:R98)</f>
        <v>0</v>
      </c>
      <c r="S83" s="165"/>
      <c r="T83" s="167">
        <f>SUM(T84:T98)</f>
        <v>0</v>
      </c>
      <c r="AR83" s="168" t="s">
        <v>80</v>
      </c>
      <c r="AT83" s="169" t="s">
        <v>71</v>
      </c>
      <c r="AU83" s="169" t="s">
        <v>80</v>
      </c>
      <c r="AY83" s="168" t="s">
        <v>121</v>
      </c>
      <c r="BK83" s="170">
        <f>SUM(BK84:BK98)</f>
        <v>0</v>
      </c>
    </row>
    <row r="84" spans="1:65" s="2" customFormat="1" ht="16.5" customHeight="1">
      <c r="A84" s="34"/>
      <c r="B84" s="35"/>
      <c r="C84" s="173" t="s">
        <v>80</v>
      </c>
      <c r="D84" s="173" t="s">
        <v>123</v>
      </c>
      <c r="E84" s="174" t="s">
        <v>585</v>
      </c>
      <c r="F84" s="175" t="s">
        <v>586</v>
      </c>
      <c r="G84" s="176" t="s">
        <v>587</v>
      </c>
      <c r="H84" s="177">
        <v>1</v>
      </c>
      <c r="I84" s="178"/>
      <c r="J84" s="179">
        <f>ROUND(I84*H84,2)</f>
        <v>0</v>
      </c>
      <c r="K84" s="175" t="s">
        <v>28</v>
      </c>
      <c r="L84" s="39"/>
      <c r="M84" s="180" t="s">
        <v>28</v>
      </c>
      <c r="N84" s="181" t="s">
        <v>43</v>
      </c>
      <c r="O84" s="64"/>
      <c r="P84" s="182">
        <f>O84*H84</f>
        <v>0</v>
      </c>
      <c r="Q84" s="182">
        <v>0</v>
      </c>
      <c r="R84" s="182">
        <f>Q84*H84</f>
        <v>0</v>
      </c>
      <c r="S84" s="182">
        <v>0</v>
      </c>
      <c r="T84" s="183">
        <f>S84*H84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R84" s="184" t="s">
        <v>128</v>
      </c>
      <c r="AT84" s="184" t="s">
        <v>123</v>
      </c>
      <c r="AU84" s="184" t="s">
        <v>82</v>
      </c>
      <c r="AY84" s="17" t="s">
        <v>121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17" t="s">
        <v>80</v>
      </c>
      <c r="BK84" s="185">
        <f>ROUND(I84*H84,2)</f>
        <v>0</v>
      </c>
      <c r="BL84" s="17" t="s">
        <v>128</v>
      </c>
      <c r="BM84" s="184" t="s">
        <v>588</v>
      </c>
    </row>
    <row r="85" spans="1:65" s="13" customFormat="1" ht="10.199999999999999">
      <c r="B85" s="191"/>
      <c r="C85" s="192"/>
      <c r="D85" s="193" t="s">
        <v>132</v>
      </c>
      <c r="E85" s="194" t="s">
        <v>28</v>
      </c>
      <c r="F85" s="195" t="s">
        <v>80</v>
      </c>
      <c r="G85" s="192"/>
      <c r="H85" s="196">
        <v>1</v>
      </c>
      <c r="I85" s="197"/>
      <c r="J85" s="192"/>
      <c r="K85" s="192"/>
      <c r="L85" s="198"/>
      <c r="M85" s="199"/>
      <c r="N85" s="200"/>
      <c r="O85" s="200"/>
      <c r="P85" s="200"/>
      <c r="Q85" s="200"/>
      <c r="R85" s="200"/>
      <c r="S85" s="200"/>
      <c r="T85" s="201"/>
      <c r="AT85" s="202" t="s">
        <v>132</v>
      </c>
      <c r="AU85" s="202" t="s">
        <v>82</v>
      </c>
      <c r="AV85" s="13" t="s">
        <v>82</v>
      </c>
      <c r="AW85" s="13" t="s">
        <v>34</v>
      </c>
      <c r="AX85" s="13" t="s">
        <v>72</v>
      </c>
      <c r="AY85" s="202" t="s">
        <v>121</v>
      </c>
    </row>
    <row r="86" spans="1:65" s="14" customFormat="1" ht="10.199999999999999">
      <c r="B86" s="203"/>
      <c r="C86" s="204"/>
      <c r="D86" s="193" t="s">
        <v>132</v>
      </c>
      <c r="E86" s="205" t="s">
        <v>28</v>
      </c>
      <c r="F86" s="206" t="s">
        <v>134</v>
      </c>
      <c r="G86" s="204"/>
      <c r="H86" s="207">
        <v>1</v>
      </c>
      <c r="I86" s="208"/>
      <c r="J86" s="204"/>
      <c r="K86" s="204"/>
      <c r="L86" s="209"/>
      <c r="M86" s="210"/>
      <c r="N86" s="211"/>
      <c r="O86" s="211"/>
      <c r="P86" s="211"/>
      <c r="Q86" s="211"/>
      <c r="R86" s="211"/>
      <c r="S86" s="211"/>
      <c r="T86" s="212"/>
      <c r="AT86" s="213" t="s">
        <v>132</v>
      </c>
      <c r="AU86" s="213" t="s">
        <v>82</v>
      </c>
      <c r="AV86" s="14" t="s">
        <v>128</v>
      </c>
      <c r="AW86" s="14" t="s">
        <v>34</v>
      </c>
      <c r="AX86" s="14" t="s">
        <v>80</v>
      </c>
      <c r="AY86" s="213" t="s">
        <v>121</v>
      </c>
    </row>
    <row r="87" spans="1:65" s="2" customFormat="1" ht="16.5" customHeight="1">
      <c r="A87" s="34"/>
      <c r="B87" s="35"/>
      <c r="C87" s="173" t="s">
        <v>82</v>
      </c>
      <c r="D87" s="173" t="s">
        <v>123</v>
      </c>
      <c r="E87" s="174" t="s">
        <v>589</v>
      </c>
      <c r="F87" s="175" t="s">
        <v>590</v>
      </c>
      <c r="G87" s="176" t="s">
        <v>587</v>
      </c>
      <c r="H87" s="177">
        <v>1</v>
      </c>
      <c r="I87" s="178"/>
      <c r="J87" s="179">
        <f>ROUND(I87*H87,2)</f>
        <v>0</v>
      </c>
      <c r="K87" s="175" t="s">
        <v>28</v>
      </c>
      <c r="L87" s="39"/>
      <c r="M87" s="180" t="s">
        <v>28</v>
      </c>
      <c r="N87" s="181" t="s">
        <v>43</v>
      </c>
      <c r="O87" s="64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84" t="s">
        <v>128</v>
      </c>
      <c r="AT87" s="184" t="s">
        <v>123</v>
      </c>
      <c r="AU87" s="184" t="s">
        <v>82</v>
      </c>
      <c r="AY87" s="17" t="s">
        <v>121</v>
      </c>
      <c r="BE87" s="185">
        <f>IF(N87="základní",J87,0)</f>
        <v>0</v>
      </c>
      <c r="BF87" s="185">
        <f>IF(N87="snížená",J87,0)</f>
        <v>0</v>
      </c>
      <c r="BG87" s="185">
        <f>IF(N87="zákl. přenesená",J87,0)</f>
        <v>0</v>
      </c>
      <c r="BH87" s="185">
        <f>IF(N87="sníž. přenesená",J87,0)</f>
        <v>0</v>
      </c>
      <c r="BI87" s="185">
        <f>IF(N87="nulová",J87,0)</f>
        <v>0</v>
      </c>
      <c r="BJ87" s="17" t="s">
        <v>80</v>
      </c>
      <c r="BK87" s="185">
        <f>ROUND(I87*H87,2)</f>
        <v>0</v>
      </c>
      <c r="BL87" s="17" t="s">
        <v>128</v>
      </c>
      <c r="BM87" s="184" t="s">
        <v>591</v>
      </c>
    </row>
    <row r="88" spans="1:65" s="13" customFormat="1" ht="10.199999999999999">
      <c r="B88" s="191"/>
      <c r="C88" s="192"/>
      <c r="D88" s="193" t="s">
        <v>132</v>
      </c>
      <c r="E88" s="194" t="s">
        <v>28</v>
      </c>
      <c r="F88" s="195" t="s">
        <v>80</v>
      </c>
      <c r="G88" s="192"/>
      <c r="H88" s="196">
        <v>1</v>
      </c>
      <c r="I88" s="197"/>
      <c r="J88" s="192"/>
      <c r="K88" s="192"/>
      <c r="L88" s="198"/>
      <c r="M88" s="199"/>
      <c r="N88" s="200"/>
      <c r="O88" s="200"/>
      <c r="P88" s="200"/>
      <c r="Q88" s="200"/>
      <c r="R88" s="200"/>
      <c r="S88" s="200"/>
      <c r="T88" s="201"/>
      <c r="AT88" s="202" t="s">
        <v>132</v>
      </c>
      <c r="AU88" s="202" t="s">
        <v>82</v>
      </c>
      <c r="AV88" s="13" t="s">
        <v>82</v>
      </c>
      <c r="AW88" s="13" t="s">
        <v>34</v>
      </c>
      <c r="AX88" s="13" t="s">
        <v>72</v>
      </c>
      <c r="AY88" s="202" t="s">
        <v>121</v>
      </c>
    </row>
    <row r="89" spans="1:65" s="14" customFormat="1" ht="10.199999999999999">
      <c r="B89" s="203"/>
      <c r="C89" s="204"/>
      <c r="D89" s="193" t="s">
        <v>132</v>
      </c>
      <c r="E89" s="205" t="s">
        <v>28</v>
      </c>
      <c r="F89" s="206" t="s">
        <v>134</v>
      </c>
      <c r="G89" s="204"/>
      <c r="H89" s="207">
        <v>1</v>
      </c>
      <c r="I89" s="208"/>
      <c r="J89" s="204"/>
      <c r="K89" s="204"/>
      <c r="L89" s="209"/>
      <c r="M89" s="210"/>
      <c r="N89" s="211"/>
      <c r="O89" s="211"/>
      <c r="P89" s="211"/>
      <c r="Q89" s="211"/>
      <c r="R89" s="211"/>
      <c r="S89" s="211"/>
      <c r="T89" s="212"/>
      <c r="AT89" s="213" t="s">
        <v>132</v>
      </c>
      <c r="AU89" s="213" t="s">
        <v>82</v>
      </c>
      <c r="AV89" s="14" t="s">
        <v>128</v>
      </c>
      <c r="AW89" s="14" t="s">
        <v>34</v>
      </c>
      <c r="AX89" s="14" t="s">
        <v>80</v>
      </c>
      <c r="AY89" s="213" t="s">
        <v>121</v>
      </c>
    </row>
    <row r="90" spans="1:65" s="2" customFormat="1" ht="16.5" customHeight="1">
      <c r="A90" s="34"/>
      <c r="B90" s="35"/>
      <c r="C90" s="173" t="s">
        <v>139</v>
      </c>
      <c r="D90" s="173" t="s">
        <v>123</v>
      </c>
      <c r="E90" s="174" t="s">
        <v>592</v>
      </c>
      <c r="F90" s="175" t="s">
        <v>593</v>
      </c>
      <c r="G90" s="176" t="s">
        <v>587</v>
      </c>
      <c r="H90" s="177">
        <v>1</v>
      </c>
      <c r="I90" s="178"/>
      <c r="J90" s="179">
        <f>ROUND(I90*H90,2)</f>
        <v>0</v>
      </c>
      <c r="K90" s="175" t="s">
        <v>28</v>
      </c>
      <c r="L90" s="39"/>
      <c r="M90" s="180" t="s">
        <v>28</v>
      </c>
      <c r="N90" s="181" t="s">
        <v>43</v>
      </c>
      <c r="O90" s="64"/>
      <c r="P90" s="182">
        <f>O90*H90</f>
        <v>0</v>
      </c>
      <c r="Q90" s="182">
        <v>0</v>
      </c>
      <c r="R90" s="182">
        <f>Q90*H90</f>
        <v>0</v>
      </c>
      <c r="S90" s="182">
        <v>0</v>
      </c>
      <c r="T90" s="183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84" t="s">
        <v>128</v>
      </c>
      <c r="AT90" s="184" t="s">
        <v>123</v>
      </c>
      <c r="AU90" s="184" t="s">
        <v>82</v>
      </c>
      <c r="AY90" s="17" t="s">
        <v>121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17" t="s">
        <v>80</v>
      </c>
      <c r="BK90" s="185">
        <f>ROUND(I90*H90,2)</f>
        <v>0</v>
      </c>
      <c r="BL90" s="17" t="s">
        <v>128</v>
      </c>
      <c r="BM90" s="184" t="s">
        <v>594</v>
      </c>
    </row>
    <row r="91" spans="1:65" s="13" customFormat="1" ht="10.199999999999999">
      <c r="B91" s="191"/>
      <c r="C91" s="192"/>
      <c r="D91" s="193" t="s">
        <v>132</v>
      </c>
      <c r="E91" s="194" t="s">
        <v>28</v>
      </c>
      <c r="F91" s="195" t="s">
        <v>80</v>
      </c>
      <c r="G91" s="192"/>
      <c r="H91" s="196">
        <v>1</v>
      </c>
      <c r="I91" s="197"/>
      <c r="J91" s="192"/>
      <c r="K91" s="192"/>
      <c r="L91" s="198"/>
      <c r="M91" s="199"/>
      <c r="N91" s="200"/>
      <c r="O91" s="200"/>
      <c r="P91" s="200"/>
      <c r="Q91" s="200"/>
      <c r="R91" s="200"/>
      <c r="S91" s="200"/>
      <c r="T91" s="201"/>
      <c r="AT91" s="202" t="s">
        <v>132</v>
      </c>
      <c r="AU91" s="202" t="s">
        <v>82</v>
      </c>
      <c r="AV91" s="13" t="s">
        <v>82</v>
      </c>
      <c r="AW91" s="13" t="s">
        <v>34</v>
      </c>
      <c r="AX91" s="13" t="s">
        <v>72</v>
      </c>
      <c r="AY91" s="202" t="s">
        <v>121</v>
      </c>
    </row>
    <row r="92" spans="1:65" s="14" customFormat="1" ht="10.199999999999999">
      <c r="B92" s="203"/>
      <c r="C92" s="204"/>
      <c r="D92" s="193" t="s">
        <v>132</v>
      </c>
      <c r="E92" s="205" t="s">
        <v>28</v>
      </c>
      <c r="F92" s="206" t="s">
        <v>134</v>
      </c>
      <c r="G92" s="204"/>
      <c r="H92" s="207">
        <v>1</v>
      </c>
      <c r="I92" s="208"/>
      <c r="J92" s="204"/>
      <c r="K92" s="204"/>
      <c r="L92" s="209"/>
      <c r="M92" s="210"/>
      <c r="N92" s="211"/>
      <c r="O92" s="211"/>
      <c r="P92" s="211"/>
      <c r="Q92" s="211"/>
      <c r="R92" s="211"/>
      <c r="S92" s="211"/>
      <c r="T92" s="212"/>
      <c r="AT92" s="213" t="s">
        <v>132</v>
      </c>
      <c r="AU92" s="213" t="s">
        <v>82</v>
      </c>
      <c r="AV92" s="14" t="s">
        <v>128</v>
      </c>
      <c r="AW92" s="14" t="s">
        <v>34</v>
      </c>
      <c r="AX92" s="14" t="s">
        <v>80</v>
      </c>
      <c r="AY92" s="213" t="s">
        <v>121</v>
      </c>
    </row>
    <row r="93" spans="1:65" s="2" customFormat="1" ht="16.5" customHeight="1">
      <c r="A93" s="34"/>
      <c r="B93" s="35"/>
      <c r="C93" s="173" t="s">
        <v>128</v>
      </c>
      <c r="D93" s="173" t="s">
        <v>123</v>
      </c>
      <c r="E93" s="174" t="s">
        <v>595</v>
      </c>
      <c r="F93" s="175" t="s">
        <v>596</v>
      </c>
      <c r="G93" s="176" t="s">
        <v>587</v>
      </c>
      <c r="H93" s="177">
        <v>1</v>
      </c>
      <c r="I93" s="178"/>
      <c r="J93" s="179">
        <f>ROUND(I93*H93,2)</f>
        <v>0</v>
      </c>
      <c r="K93" s="175" t="s">
        <v>28</v>
      </c>
      <c r="L93" s="39"/>
      <c r="M93" s="180" t="s">
        <v>28</v>
      </c>
      <c r="N93" s="181" t="s">
        <v>43</v>
      </c>
      <c r="O93" s="64"/>
      <c r="P93" s="182">
        <f>O93*H93</f>
        <v>0</v>
      </c>
      <c r="Q93" s="182">
        <v>0</v>
      </c>
      <c r="R93" s="182">
        <f>Q93*H93</f>
        <v>0</v>
      </c>
      <c r="S93" s="182">
        <v>0</v>
      </c>
      <c r="T93" s="183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84" t="s">
        <v>128</v>
      </c>
      <c r="AT93" s="184" t="s">
        <v>123</v>
      </c>
      <c r="AU93" s="184" t="s">
        <v>82</v>
      </c>
      <c r="AY93" s="17" t="s">
        <v>121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7" t="s">
        <v>80</v>
      </c>
      <c r="BK93" s="185">
        <f>ROUND(I93*H93,2)</f>
        <v>0</v>
      </c>
      <c r="BL93" s="17" t="s">
        <v>128</v>
      </c>
      <c r="BM93" s="184" t="s">
        <v>597</v>
      </c>
    </row>
    <row r="94" spans="1:65" s="13" customFormat="1" ht="10.199999999999999">
      <c r="B94" s="191"/>
      <c r="C94" s="192"/>
      <c r="D94" s="193" t="s">
        <v>132</v>
      </c>
      <c r="E94" s="194" t="s">
        <v>28</v>
      </c>
      <c r="F94" s="195" t="s">
        <v>80</v>
      </c>
      <c r="G94" s="192"/>
      <c r="H94" s="196">
        <v>1</v>
      </c>
      <c r="I94" s="197"/>
      <c r="J94" s="192"/>
      <c r="K94" s="192"/>
      <c r="L94" s="198"/>
      <c r="M94" s="199"/>
      <c r="N94" s="200"/>
      <c r="O94" s="200"/>
      <c r="P94" s="200"/>
      <c r="Q94" s="200"/>
      <c r="R94" s="200"/>
      <c r="S94" s="200"/>
      <c r="T94" s="201"/>
      <c r="AT94" s="202" t="s">
        <v>132</v>
      </c>
      <c r="AU94" s="202" t="s">
        <v>82</v>
      </c>
      <c r="AV94" s="13" t="s">
        <v>82</v>
      </c>
      <c r="AW94" s="13" t="s">
        <v>34</v>
      </c>
      <c r="AX94" s="13" t="s">
        <v>72</v>
      </c>
      <c r="AY94" s="202" t="s">
        <v>121</v>
      </c>
    </row>
    <row r="95" spans="1:65" s="14" customFormat="1" ht="10.199999999999999">
      <c r="B95" s="203"/>
      <c r="C95" s="204"/>
      <c r="D95" s="193" t="s">
        <v>132</v>
      </c>
      <c r="E95" s="205" t="s">
        <v>28</v>
      </c>
      <c r="F95" s="206" t="s">
        <v>134</v>
      </c>
      <c r="G95" s="204"/>
      <c r="H95" s="207">
        <v>1</v>
      </c>
      <c r="I95" s="208"/>
      <c r="J95" s="204"/>
      <c r="K95" s="204"/>
      <c r="L95" s="209"/>
      <c r="M95" s="210"/>
      <c r="N95" s="211"/>
      <c r="O95" s="211"/>
      <c r="P95" s="211"/>
      <c r="Q95" s="211"/>
      <c r="R95" s="211"/>
      <c r="S95" s="211"/>
      <c r="T95" s="212"/>
      <c r="AT95" s="213" t="s">
        <v>132</v>
      </c>
      <c r="AU95" s="213" t="s">
        <v>82</v>
      </c>
      <c r="AV95" s="14" t="s">
        <v>128</v>
      </c>
      <c r="AW95" s="14" t="s">
        <v>34</v>
      </c>
      <c r="AX95" s="14" t="s">
        <v>80</v>
      </c>
      <c r="AY95" s="213" t="s">
        <v>121</v>
      </c>
    </row>
    <row r="96" spans="1:65" s="2" customFormat="1" ht="16.5" customHeight="1">
      <c r="A96" s="34"/>
      <c r="B96" s="35"/>
      <c r="C96" s="173" t="s">
        <v>151</v>
      </c>
      <c r="D96" s="173" t="s">
        <v>123</v>
      </c>
      <c r="E96" s="174" t="s">
        <v>598</v>
      </c>
      <c r="F96" s="175" t="s">
        <v>599</v>
      </c>
      <c r="G96" s="176" t="s">
        <v>587</v>
      </c>
      <c r="H96" s="177">
        <v>1</v>
      </c>
      <c r="I96" s="178"/>
      <c r="J96" s="179">
        <f>ROUND(I96*H96,2)</f>
        <v>0</v>
      </c>
      <c r="K96" s="175" t="s">
        <v>28</v>
      </c>
      <c r="L96" s="39"/>
      <c r="M96" s="180" t="s">
        <v>28</v>
      </c>
      <c r="N96" s="181" t="s">
        <v>43</v>
      </c>
      <c r="O96" s="64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128</v>
      </c>
      <c r="AT96" s="184" t="s">
        <v>123</v>
      </c>
      <c r="AU96" s="184" t="s">
        <v>82</v>
      </c>
      <c r="AY96" s="17" t="s">
        <v>121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7" t="s">
        <v>80</v>
      </c>
      <c r="BK96" s="185">
        <f>ROUND(I96*H96,2)</f>
        <v>0</v>
      </c>
      <c r="BL96" s="17" t="s">
        <v>128</v>
      </c>
      <c r="BM96" s="184" t="s">
        <v>600</v>
      </c>
    </row>
    <row r="97" spans="1:51" s="13" customFormat="1" ht="10.199999999999999">
      <c r="B97" s="191"/>
      <c r="C97" s="192"/>
      <c r="D97" s="193" t="s">
        <v>132</v>
      </c>
      <c r="E97" s="194" t="s">
        <v>28</v>
      </c>
      <c r="F97" s="195" t="s">
        <v>601</v>
      </c>
      <c r="G97" s="192"/>
      <c r="H97" s="196">
        <v>1</v>
      </c>
      <c r="I97" s="197"/>
      <c r="J97" s="192"/>
      <c r="K97" s="192"/>
      <c r="L97" s="198"/>
      <c r="M97" s="199"/>
      <c r="N97" s="200"/>
      <c r="O97" s="200"/>
      <c r="P97" s="200"/>
      <c r="Q97" s="200"/>
      <c r="R97" s="200"/>
      <c r="S97" s="200"/>
      <c r="T97" s="201"/>
      <c r="AT97" s="202" t="s">
        <v>132</v>
      </c>
      <c r="AU97" s="202" t="s">
        <v>82</v>
      </c>
      <c r="AV97" s="13" t="s">
        <v>82</v>
      </c>
      <c r="AW97" s="13" t="s">
        <v>34</v>
      </c>
      <c r="AX97" s="13" t="s">
        <v>72</v>
      </c>
      <c r="AY97" s="202" t="s">
        <v>121</v>
      </c>
    </row>
    <row r="98" spans="1:51" s="14" customFormat="1" ht="10.199999999999999">
      <c r="B98" s="203"/>
      <c r="C98" s="204"/>
      <c r="D98" s="193" t="s">
        <v>132</v>
      </c>
      <c r="E98" s="205" t="s">
        <v>28</v>
      </c>
      <c r="F98" s="206" t="s">
        <v>134</v>
      </c>
      <c r="G98" s="204"/>
      <c r="H98" s="207">
        <v>1</v>
      </c>
      <c r="I98" s="208"/>
      <c r="J98" s="204"/>
      <c r="K98" s="204"/>
      <c r="L98" s="209"/>
      <c r="M98" s="228"/>
      <c r="N98" s="229"/>
      <c r="O98" s="229"/>
      <c r="P98" s="229"/>
      <c r="Q98" s="229"/>
      <c r="R98" s="229"/>
      <c r="S98" s="229"/>
      <c r="T98" s="230"/>
      <c r="AT98" s="213" t="s">
        <v>132</v>
      </c>
      <c r="AU98" s="213" t="s">
        <v>82</v>
      </c>
      <c r="AV98" s="14" t="s">
        <v>128</v>
      </c>
      <c r="AW98" s="14" t="s">
        <v>34</v>
      </c>
      <c r="AX98" s="14" t="s">
        <v>80</v>
      </c>
      <c r="AY98" s="213" t="s">
        <v>121</v>
      </c>
    </row>
    <row r="99" spans="1:51" s="2" customFormat="1" ht="6.9" customHeight="1">
      <c r="A99" s="34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39"/>
      <c r="M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</sheetData>
  <sheetProtection algorithmName="SHA-512" hashValue="7ZQZnfaDoAnKFRfWvg9RwFjpM0X9m/r9D2P5Myyn0CQe6Q03gvl0jDviYoOfCB90xw7k2XJ2Brd+hgJt10luTg==" saltValue="k6D6JKm8vHjIEMwXa9K09wjNuGzG+LaulSQ1KcyMCwRWcY6eB7+o9LFs9aFz3Rmm7eXn6lSTCX34vo9z+qTEow==" spinCount="100000" sheet="1" objects="1" scenarios="1" formatColumns="0" formatRows="0" autoFilter="0"/>
  <autoFilter ref="C80:K98" xr:uid="{00000000-0009-0000-0000-000003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18"/>
  <sheetViews>
    <sheetView showGridLines="0" zoomScale="110" zoomScaleNormal="110" workbookViewId="0"/>
  </sheetViews>
  <sheetFormatPr defaultRowHeight="14.4"/>
  <cols>
    <col min="1" max="1" width="8.28515625" style="231" customWidth="1"/>
    <col min="2" max="2" width="1.7109375" style="231" customWidth="1"/>
    <col min="3" max="4" width="5" style="231" customWidth="1"/>
    <col min="5" max="5" width="11.7109375" style="231" customWidth="1"/>
    <col min="6" max="6" width="9.140625" style="231" customWidth="1"/>
    <col min="7" max="7" width="5" style="231" customWidth="1"/>
    <col min="8" max="8" width="77.85546875" style="231" customWidth="1"/>
    <col min="9" max="10" width="20" style="231" customWidth="1"/>
    <col min="11" max="11" width="1.7109375" style="231" customWidth="1"/>
  </cols>
  <sheetData>
    <row r="1" spans="2:11" s="1" customFormat="1" ht="37.5" customHeight="1"/>
    <row r="2" spans="2:11" s="1" customFormat="1" ht="7.5" customHeight="1">
      <c r="B2" s="232"/>
      <c r="C2" s="233"/>
      <c r="D2" s="233"/>
      <c r="E2" s="233"/>
      <c r="F2" s="233"/>
      <c r="G2" s="233"/>
      <c r="H2" s="233"/>
      <c r="I2" s="233"/>
      <c r="J2" s="233"/>
      <c r="K2" s="234"/>
    </row>
    <row r="3" spans="2:11" s="15" customFormat="1" ht="45" customHeight="1">
      <c r="B3" s="235"/>
      <c r="C3" s="363" t="s">
        <v>602</v>
      </c>
      <c r="D3" s="363"/>
      <c r="E3" s="363"/>
      <c r="F3" s="363"/>
      <c r="G3" s="363"/>
      <c r="H3" s="363"/>
      <c r="I3" s="363"/>
      <c r="J3" s="363"/>
      <c r="K3" s="236"/>
    </row>
    <row r="4" spans="2:11" s="1" customFormat="1" ht="25.5" customHeight="1">
      <c r="B4" s="237"/>
      <c r="C4" s="368" t="s">
        <v>603</v>
      </c>
      <c r="D4" s="368"/>
      <c r="E4" s="368"/>
      <c r="F4" s="368"/>
      <c r="G4" s="368"/>
      <c r="H4" s="368"/>
      <c r="I4" s="368"/>
      <c r="J4" s="368"/>
      <c r="K4" s="238"/>
    </row>
    <row r="5" spans="2:11" s="1" customFormat="1" ht="5.25" customHeight="1">
      <c r="B5" s="237"/>
      <c r="C5" s="239"/>
      <c r="D5" s="239"/>
      <c r="E5" s="239"/>
      <c r="F5" s="239"/>
      <c r="G5" s="239"/>
      <c r="H5" s="239"/>
      <c r="I5" s="239"/>
      <c r="J5" s="239"/>
      <c r="K5" s="238"/>
    </row>
    <row r="6" spans="2:11" s="1" customFormat="1" ht="15" customHeight="1">
      <c r="B6" s="237"/>
      <c r="C6" s="367" t="s">
        <v>604</v>
      </c>
      <c r="D6" s="367"/>
      <c r="E6" s="367"/>
      <c r="F6" s="367"/>
      <c r="G6" s="367"/>
      <c r="H6" s="367"/>
      <c r="I6" s="367"/>
      <c r="J6" s="367"/>
      <c r="K6" s="238"/>
    </row>
    <row r="7" spans="2:11" s="1" customFormat="1" ht="15" customHeight="1">
      <c r="B7" s="241"/>
      <c r="C7" s="367" t="s">
        <v>605</v>
      </c>
      <c r="D7" s="367"/>
      <c r="E7" s="367"/>
      <c r="F7" s="367"/>
      <c r="G7" s="367"/>
      <c r="H7" s="367"/>
      <c r="I7" s="367"/>
      <c r="J7" s="367"/>
      <c r="K7" s="238"/>
    </row>
    <row r="8" spans="2:11" s="1" customFormat="1" ht="12.75" customHeight="1">
      <c r="B8" s="241"/>
      <c r="C8" s="240"/>
      <c r="D8" s="240"/>
      <c r="E8" s="240"/>
      <c r="F8" s="240"/>
      <c r="G8" s="240"/>
      <c r="H8" s="240"/>
      <c r="I8" s="240"/>
      <c r="J8" s="240"/>
      <c r="K8" s="238"/>
    </row>
    <row r="9" spans="2:11" s="1" customFormat="1" ht="15" customHeight="1">
      <c r="B9" s="241"/>
      <c r="C9" s="367" t="s">
        <v>606</v>
      </c>
      <c r="D9" s="367"/>
      <c r="E9" s="367"/>
      <c r="F9" s="367"/>
      <c r="G9" s="367"/>
      <c r="H9" s="367"/>
      <c r="I9" s="367"/>
      <c r="J9" s="367"/>
      <c r="K9" s="238"/>
    </row>
    <row r="10" spans="2:11" s="1" customFormat="1" ht="15" customHeight="1">
      <c r="B10" s="241"/>
      <c r="C10" s="240"/>
      <c r="D10" s="367" t="s">
        <v>607</v>
      </c>
      <c r="E10" s="367"/>
      <c r="F10" s="367"/>
      <c r="G10" s="367"/>
      <c r="H10" s="367"/>
      <c r="I10" s="367"/>
      <c r="J10" s="367"/>
      <c r="K10" s="238"/>
    </row>
    <row r="11" spans="2:11" s="1" customFormat="1" ht="15" customHeight="1">
      <c r="B11" s="241"/>
      <c r="C11" s="242"/>
      <c r="D11" s="367" t="s">
        <v>608</v>
      </c>
      <c r="E11" s="367"/>
      <c r="F11" s="367"/>
      <c r="G11" s="367"/>
      <c r="H11" s="367"/>
      <c r="I11" s="367"/>
      <c r="J11" s="367"/>
      <c r="K11" s="238"/>
    </row>
    <row r="12" spans="2:11" s="1" customFormat="1" ht="15" customHeight="1">
      <c r="B12" s="241"/>
      <c r="C12" s="242"/>
      <c r="D12" s="240"/>
      <c r="E12" s="240"/>
      <c r="F12" s="240"/>
      <c r="G12" s="240"/>
      <c r="H12" s="240"/>
      <c r="I12" s="240"/>
      <c r="J12" s="240"/>
      <c r="K12" s="238"/>
    </row>
    <row r="13" spans="2:11" s="1" customFormat="1" ht="15" customHeight="1">
      <c r="B13" s="241"/>
      <c r="C13" s="242"/>
      <c r="D13" s="243" t="s">
        <v>609</v>
      </c>
      <c r="E13" s="240"/>
      <c r="F13" s="240"/>
      <c r="G13" s="240"/>
      <c r="H13" s="240"/>
      <c r="I13" s="240"/>
      <c r="J13" s="240"/>
      <c r="K13" s="238"/>
    </row>
    <row r="14" spans="2:11" s="1" customFormat="1" ht="12.75" customHeight="1">
      <c r="B14" s="241"/>
      <c r="C14" s="242"/>
      <c r="D14" s="242"/>
      <c r="E14" s="242"/>
      <c r="F14" s="242"/>
      <c r="G14" s="242"/>
      <c r="H14" s="242"/>
      <c r="I14" s="242"/>
      <c r="J14" s="242"/>
      <c r="K14" s="238"/>
    </row>
    <row r="15" spans="2:11" s="1" customFormat="1" ht="15" customHeight="1">
      <c r="B15" s="241"/>
      <c r="C15" s="242"/>
      <c r="D15" s="367" t="s">
        <v>610</v>
      </c>
      <c r="E15" s="367"/>
      <c r="F15" s="367"/>
      <c r="G15" s="367"/>
      <c r="H15" s="367"/>
      <c r="I15" s="367"/>
      <c r="J15" s="367"/>
      <c r="K15" s="238"/>
    </row>
    <row r="16" spans="2:11" s="1" customFormat="1" ht="15" customHeight="1">
      <c r="B16" s="241"/>
      <c r="C16" s="242"/>
      <c r="D16" s="367" t="s">
        <v>611</v>
      </c>
      <c r="E16" s="367"/>
      <c r="F16" s="367"/>
      <c r="G16" s="367"/>
      <c r="H16" s="367"/>
      <c r="I16" s="367"/>
      <c r="J16" s="367"/>
      <c r="K16" s="238"/>
    </row>
    <row r="17" spans="2:11" s="1" customFormat="1" ht="15" customHeight="1">
      <c r="B17" s="241"/>
      <c r="C17" s="242"/>
      <c r="D17" s="367" t="s">
        <v>612</v>
      </c>
      <c r="E17" s="367"/>
      <c r="F17" s="367"/>
      <c r="G17" s="367"/>
      <c r="H17" s="367"/>
      <c r="I17" s="367"/>
      <c r="J17" s="367"/>
      <c r="K17" s="238"/>
    </row>
    <row r="18" spans="2:11" s="1" customFormat="1" ht="15" customHeight="1">
      <c r="B18" s="241"/>
      <c r="C18" s="242"/>
      <c r="D18" s="242"/>
      <c r="E18" s="244" t="s">
        <v>79</v>
      </c>
      <c r="F18" s="367" t="s">
        <v>613</v>
      </c>
      <c r="G18" s="367"/>
      <c r="H18" s="367"/>
      <c r="I18" s="367"/>
      <c r="J18" s="367"/>
      <c r="K18" s="238"/>
    </row>
    <row r="19" spans="2:11" s="1" customFormat="1" ht="15" customHeight="1">
      <c r="B19" s="241"/>
      <c r="C19" s="242"/>
      <c r="D19" s="242"/>
      <c r="E19" s="244" t="s">
        <v>614</v>
      </c>
      <c r="F19" s="367" t="s">
        <v>615</v>
      </c>
      <c r="G19" s="367"/>
      <c r="H19" s="367"/>
      <c r="I19" s="367"/>
      <c r="J19" s="367"/>
      <c r="K19" s="238"/>
    </row>
    <row r="20" spans="2:11" s="1" customFormat="1" ht="15" customHeight="1">
      <c r="B20" s="241"/>
      <c r="C20" s="242"/>
      <c r="D20" s="242"/>
      <c r="E20" s="244" t="s">
        <v>616</v>
      </c>
      <c r="F20" s="367" t="s">
        <v>617</v>
      </c>
      <c r="G20" s="367"/>
      <c r="H20" s="367"/>
      <c r="I20" s="367"/>
      <c r="J20" s="367"/>
      <c r="K20" s="238"/>
    </row>
    <row r="21" spans="2:11" s="1" customFormat="1" ht="15" customHeight="1">
      <c r="B21" s="241"/>
      <c r="C21" s="242"/>
      <c r="D21" s="242"/>
      <c r="E21" s="244" t="s">
        <v>85</v>
      </c>
      <c r="F21" s="367" t="s">
        <v>618</v>
      </c>
      <c r="G21" s="367"/>
      <c r="H21" s="367"/>
      <c r="I21" s="367"/>
      <c r="J21" s="367"/>
      <c r="K21" s="238"/>
    </row>
    <row r="22" spans="2:11" s="1" customFormat="1" ht="15" customHeight="1">
      <c r="B22" s="241"/>
      <c r="C22" s="242"/>
      <c r="D22" s="242"/>
      <c r="E22" s="244" t="s">
        <v>89</v>
      </c>
      <c r="F22" s="367" t="s">
        <v>619</v>
      </c>
      <c r="G22" s="367"/>
      <c r="H22" s="367"/>
      <c r="I22" s="367"/>
      <c r="J22" s="367"/>
      <c r="K22" s="238"/>
    </row>
    <row r="23" spans="2:11" s="1" customFormat="1" ht="15" customHeight="1">
      <c r="B23" s="241"/>
      <c r="C23" s="242"/>
      <c r="D23" s="242"/>
      <c r="E23" s="244" t="s">
        <v>620</v>
      </c>
      <c r="F23" s="367" t="s">
        <v>621</v>
      </c>
      <c r="G23" s="367"/>
      <c r="H23" s="367"/>
      <c r="I23" s="367"/>
      <c r="J23" s="367"/>
      <c r="K23" s="238"/>
    </row>
    <row r="24" spans="2:11" s="1" customFormat="1" ht="12.75" customHeight="1">
      <c r="B24" s="241"/>
      <c r="C24" s="242"/>
      <c r="D24" s="242"/>
      <c r="E24" s="242"/>
      <c r="F24" s="242"/>
      <c r="G24" s="242"/>
      <c r="H24" s="242"/>
      <c r="I24" s="242"/>
      <c r="J24" s="242"/>
      <c r="K24" s="238"/>
    </row>
    <row r="25" spans="2:11" s="1" customFormat="1" ht="15" customHeight="1">
      <c r="B25" s="241"/>
      <c r="C25" s="367" t="s">
        <v>622</v>
      </c>
      <c r="D25" s="367"/>
      <c r="E25" s="367"/>
      <c r="F25" s="367"/>
      <c r="G25" s="367"/>
      <c r="H25" s="367"/>
      <c r="I25" s="367"/>
      <c r="J25" s="367"/>
      <c r="K25" s="238"/>
    </row>
    <row r="26" spans="2:11" s="1" customFormat="1" ht="15" customHeight="1">
      <c r="B26" s="241"/>
      <c r="C26" s="367" t="s">
        <v>623</v>
      </c>
      <c r="D26" s="367"/>
      <c r="E26" s="367"/>
      <c r="F26" s="367"/>
      <c r="G26" s="367"/>
      <c r="H26" s="367"/>
      <c r="I26" s="367"/>
      <c r="J26" s="367"/>
      <c r="K26" s="238"/>
    </row>
    <row r="27" spans="2:11" s="1" customFormat="1" ht="15" customHeight="1">
      <c r="B27" s="241"/>
      <c r="C27" s="240"/>
      <c r="D27" s="367" t="s">
        <v>624</v>
      </c>
      <c r="E27" s="367"/>
      <c r="F27" s="367"/>
      <c r="G27" s="367"/>
      <c r="H27" s="367"/>
      <c r="I27" s="367"/>
      <c r="J27" s="367"/>
      <c r="K27" s="238"/>
    </row>
    <row r="28" spans="2:11" s="1" customFormat="1" ht="15" customHeight="1">
      <c r="B28" s="241"/>
      <c r="C28" s="242"/>
      <c r="D28" s="367" t="s">
        <v>625</v>
      </c>
      <c r="E28" s="367"/>
      <c r="F28" s="367"/>
      <c r="G28" s="367"/>
      <c r="H28" s="367"/>
      <c r="I28" s="367"/>
      <c r="J28" s="367"/>
      <c r="K28" s="238"/>
    </row>
    <row r="29" spans="2:11" s="1" customFormat="1" ht="12.75" customHeight="1">
      <c r="B29" s="241"/>
      <c r="C29" s="242"/>
      <c r="D29" s="242"/>
      <c r="E29" s="242"/>
      <c r="F29" s="242"/>
      <c r="G29" s="242"/>
      <c r="H29" s="242"/>
      <c r="I29" s="242"/>
      <c r="J29" s="242"/>
      <c r="K29" s="238"/>
    </row>
    <row r="30" spans="2:11" s="1" customFormat="1" ht="15" customHeight="1">
      <c r="B30" s="241"/>
      <c r="C30" s="242"/>
      <c r="D30" s="367" t="s">
        <v>626</v>
      </c>
      <c r="E30" s="367"/>
      <c r="F30" s="367"/>
      <c r="G30" s="367"/>
      <c r="H30" s="367"/>
      <c r="I30" s="367"/>
      <c r="J30" s="367"/>
      <c r="K30" s="238"/>
    </row>
    <row r="31" spans="2:11" s="1" customFormat="1" ht="15" customHeight="1">
      <c r="B31" s="241"/>
      <c r="C31" s="242"/>
      <c r="D31" s="367" t="s">
        <v>627</v>
      </c>
      <c r="E31" s="367"/>
      <c r="F31" s="367"/>
      <c r="G31" s="367"/>
      <c r="H31" s="367"/>
      <c r="I31" s="367"/>
      <c r="J31" s="367"/>
      <c r="K31" s="238"/>
    </row>
    <row r="32" spans="2:11" s="1" customFormat="1" ht="12.75" customHeight="1">
      <c r="B32" s="241"/>
      <c r="C32" s="242"/>
      <c r="D32" s="242"/>
      <c r="E32" s="242"/>
      <c r="F32" s="242"/>
      <c r="G32" s="242"/>
      <c r="H32" s="242"/>
      <c r="I32" s="242"/>
      <c r="J32" s="242"/>
      <c r="K32" s="238"/>
    </row>
    <row r="33" spans="2:11" s="1" customFormat="1" ht="15" customHeight="1">
      <c r="B33" s="241"/>
      <c r="C33" s="242"/>
      <c r="D33" s="367" t="s">
        <v>628</v>
      </c>
      <c r="E33" s="367"/>
      <c r="F33" s="367"/>
      <c r="G33" s="367"/>
      <c r="H33" s="367"/>
      <c r="I33" s="367"/>
      <c r="J33" s="367"/>
      <c r="K33" s="238"/>
    </row>
    <row r="34" spans="2:11" s="1" customFormat="1" ht="15" customHeight="1">
      <c r="B34" s="241"/>
      <c r="C34" s="242"/>
      <c r="D34" s="367" t="s">
        <v>629</v>
      </c>
      <c r="E34" s="367"/>
      <c r="F34" s="367"/>
      <c r="G34" s="367"/>
      <c r="H34" s="367"/>
      <c r="I34" s="367"/>
      <c r="J34" s="367"/>
      <c r="K34" s="238"/>
    </row>
    <row r="35" spans="2:11" s="1" customFormat="1" ht="15" customHeight="1">
      <c r="B35" s="241"/>
      <c r="C35" s="242"/>
      <c r="D35" s="367" t="s">
        <v>630</v>
      </c>
      <c r="E35" s="367"/>
      <c r="F35" s="367"/>
      <c r="G35" s="367"/>
      <c r="H35" s="367"/>
      <c r="I35" s="367"/>
      <c r="J35" s="367"/>
      <c r="K35" s="238"/>
    </row>
    <row r="36" spans="2:11" s="1" customFormat="1" ht="15" customHeight="1">
      <c r="B36" s="241"/>
      <c r="C36" s="242"/>
      <c r="D36" s="240"/>
      <c r="E36" s="243" t="s">
        <v>107</v>
      </c>
      <c r="F36" s="240"/>
      <c r="G36" s="367" t="s">
        <v>631</v>
      </c>
      <c r="H36" s="367"/>
      <c r="I36" s="367"/>
      <c r="J36" s="367"/>
      <c r="K36" s="238"/>
    </row>
    <row r="37" spans="2:11" s="1" customFormat="1" ht="30.75" customHeight="1">
      <c r="B37" s="241"/>
      <c r="C37" s="242"/>
      <c r="D37" s="240"/>
      <c r="E37" s="243" t="s">
        <v>632</v>
      </c>
      <c r="F37" s="240"/>
      <c r="G37" s="367" t="s">
        <v>633</v>
      </c>
      <c r="H37" s="367"/>
      <c r="I37" s="367"/>
      <c r="J37" s="367"/>
      <c r="K37" s="238"/>
    </row>
    <row r="38" spans="2:11" s="1" customFormat="1" ht="15" customHeight="1">
      <c r="B38" s="241"/>
      <c r="C38" s="242"/>
      <c r="D38" s="240"/>
      <c r="E38" s="243" t="s">
        <v>53</v>
      </c>
      <c r="F38" s="240"/>
      <c r="G38" s="367" t="s">
        <v>634</v>
      </c>
      <c r="H38" s="367"/>
      <c r="I38" s="367"/>
      <c r="J38" s="367"/>
      <c r="K38" s="238"/>
    </row>
    <row r="39" spans="2:11" s="1" customFormat="1" ht="15" customHeight="1">
      <c r="B39" s="241"/>
      <c r="C39" s="242"/>
      <c r="D39" s="240"/>
      <c r="E39" s="243" t="s">
        <v>54</v>
      </c>
      <c r="F39" s="240"/>
      <c r="G39" s="367" t="s">
        <v>635</v>
      </c>
      <c r="H39" s="367"/>
      <c r="I39" s="367"/>
      <c r="J39" s="367"/>
      <c r="K39" s="238"/>
    </row>
    <row r="40" spans="2:11" s="1" customFormat="1" ht="15" customHeight="1">
      <c r="B40" s="241"/>
      <c r="C40" s="242"/>
      <c r="D40" s="240"/>
      <c r="E40" s="243" t="s">
        <v>108</v>
      </c>
      <c r="F40" s="240"/>
      <c r="G40" s="367" t="s">
        <v>636</v>
      </c>
      <c r="H40" s="367"/>
      <c r="I40" s="367"/>
      <c r="J40" s="367"/>
      <c r="K40" s="238"/>
    </row>
    <row r="41" spans="2:11" s="1" customFormat="1" ht="15" customHeight="1">
      <c r="B41" s="241"/>
      <c r="C41" s="242"/>
      <c r="D41" s="240"/>
      <c r="E41" s="243" t="s">
        <v>109</v>
      </c>
      <c r="F41" s="240"/>
      <c r="G41" s="367" t="s">
        <v>637</v>
      </c>
      <c r="H41" s="367"/>
      <c r="I41" s="367"/>
      <c r="J41" s="367"/>
      <c r="K41" s="238"/>
    </row>
    <row r="42" spans="2:11" s="1" customFormat="1" ht="15" customHeight="1">
      <c r="B42" s="241"/>
      <c r="C42" s="242"/>
      <c r="D42" s="240"/>
      <c r="E42" s="243" t="s">
        <v>638</v>
      </c>
      <c r="F42" s="240"/>
      <c r="G42" s="367" t="s">
        <v>639</v>
      </c>
      <c r="H42" s="367"/>
      <c r="I42" s="367"/>
      <c r="J42" s="367"/>
      <c r="K42" s="238"/>
    </row>
    <row r="43" spans="2:11" s="1" customFormat="1" ht="15" customHeight="1">
      <c r="B43" s="241"/>
      <c r="C43" s="242"/>
      <c r="D43" s="240"/>
      <c r="E43" s="243"/>
      <c r="F43" s="240"/>
      <c r="G43" s="367" t="s">
        <v>640</v>
      </c>
      <c r="H43" s="367"/>
      <c r="I43" s="367"/>
      <c r="J43" s="367"/>
      <c r="K43" s="238"/>
    </row>
    <row r="44" spans="2:11" s="1" customFormat="1" ht="15" customHeight="1">
      <c r="B44" s="241"/>
      <c r="C44" s="242"/>
      <c r="D44" s="240"/>
      <c r="E44" s="243" t="s">
        <v>641</v>
      </c>
      <c r="F44" s="240"/>
      <c r="G44" s="367" t="s">
        <v>642</v>
      </c>
      <c r="H44" s="367"/>
      <c r="I44" s="367"/>
      <c r="J44" s="367"/>
      <c r="K44" s="238"/>
    </row>
    <row r="45" spans="2:11" s="1" customFormat="1" ht="15" customHeight="1">
      <c r="B45" s="241"/>
      <c r="C45" s="242"/>
      <c r="D45" s="240"/>
      <c r="E45" s="243" t="s">
        <v>111</v>
      </c>
      <c r="F45" s="240"/>
      <c r="G45" s="367" t="s">
        <v>643</v>
      </c>
      <c r="H45" s="367"/>
      <c r="I45" s="367"/>
      <c r="J45" s="367"/>
      <c r="K45" s="238"/>
    </row>
    <row r="46" spans="2:11" s="1" customFormat="1" ht="12.75" customHeight="1">
      <c r="B46" s="241"/>
      <c r="C46" s="242"/>
      <c r="D46" s="240"/>
      <c r="E46" s="240"/>
      <c r="F46" s="240"/>
      <c r="G46" s="240"/>
      <c r="H46" s="240"/>
      <c r="I46" s="240"/>
      <c r="J46" s="240"/>
      <c r="K46" s="238"/>
    </row>
    <row r="47" spans="2:11" s="1" customFormat="1" ht="15" customHeight="1">
      <c r="B47" s="241"/>
      <c r="C47" s="242"/>
      <c r="D47" s="367" t="s">
        <v>644</v>
      </c>
      <c r="E47" s="367"/>
      <c r="F47" s="367"/>
      <c r="G47" s="367"/>
      <c r="H47" s="367"/>
      <c r="I47" s="367"/>
      <c r="J47" s="367"/>
      <c r="K47" s="238"/>
    </row>
    <row r="48" spans="2:11" s="1" customFormat="1" ht="15" customHeight="1">
      <c r="B48" s="241"/>
      <c r="C48" s="242"/>
      <c r="D48" s="242"/>
      <c r="E48" s="367" t="s">
        <v>645</v>
      </c>
      <c r="F48" s="367"/>
      <c r="G48" s="367"/>
      <c r="H48" s="367"/>
      <c r="I48" s="367"/>
      <c r="J48" s="367"/>
      <c r="K48" s="238"/>
    </row>
    <row r="49" spans="2:11" s="1" customFormat="1" ht="15" customHeight="1">
      <c r="B49" s="241"/>
      <c r="C49" s="242"/>
      <c r="D49" s="242"/>
      <c r="E49" s="367" t="s">
        <v>646</v>
      </c>
      <c r="F49" s="367"/>
      <c r="G49" s="367"/>
      <c r="H49" s="367"/>
      <c r="I49" s="367"/>
      <c r="J49" s="367"/>
      <c r="K49" s="238"/>
    </row>
    <row r="50" spans="2:11" s="1" customFormat="1" ht="15" customHeight="1">
      <c r="B50" s="241"/>
      <c r="C50" s="242"/>
      <c r="D50" s="242"/>
      <c r="E50" s="367" t="s">
        <v>647</v>
      </c>
      <c r="F50" s="367"/>
      <c r="G50" s="367"/>
      <c r="H50" s="367"/>
      <c r="I50" s="367"/>
      <c r="J50" s="367"/>
      <c r="K50" s="238"/>
    </row>
    <row r="51" spans="2:11" s="1" customFormat="1" ht="15" customHeight="1">
      <c r="B51" s="241"/>
      <c r="C51" s="242"/>
      <c r="D51" s="367" t="s">
        <v>648</v>
      </c>
      <c r="E51" s="367"/>
      <c r="F51" s="367"/>
      <c r="G51" s="367"/>
      <c r="H51" s="367"/>
      <c r="I51" s="367"/>
      <c r="J51" s="367"/>
      <c r="K51" s="238"/>
    </row>
    <row r="52" spans="2:11" s="1" customFormat="1" ht="25.5" customHeight="1">
      <c r="B52" s="237"/>
      <c r="C52" s="368" t="s">
        <v>649</v>
      </c>
      <c r="D52" s="368"/>
      <c r="E52" s="368"/>
      <c r="F52" s="368"/>
      <c r="G52" s="368"/>
      <c r="H52" s="368"/>
      <c r="I52" s="368"/>
      <c r="J52" s="368"/>
      <c r="K52" s="238"/>
    </row>
    <row r="53" spans="2:11" s="1" customFormat="1" ht="5.25" customHeight="1">
      <c r="B53" s="237"/>
      <c r="C53" s="239"/>
      <c r="D53" s="239"/>
      <c r="E53" s="239"/>
      <c r="F53" s="239"/>
      <c r="G53" s="239"/>
      <c r="H53" s="239"/>
      <c r="I53" s="239"/>
      <c r="J53" s="239"/>
      <c r="K53" s="238"/>
    </row>
    <row r="54" spans="2:11" s="1" customFormat="1" ht="15" customHeight="1">
      <c r="B54" s="237"/>
      <c r="C54" s="367" t="s">
        <v>650</v>
      </c>
      <c r="D54" s="367"/>
      <c r="E54" s="367"/>
      <c r="F54" s="367"/>
      <c r="G54" s="367"/>
      <c r="H54" s="367"/>
      <c r="I54" s="367"/>
      <c r="J54" s="367"/>
      <c r="K54" s="238"/>
    </row>
    <row r="55" spans="2:11" s="1" customFormat="1" ht="15" customHeight="1">
      <c r="B55" s="237"/>
      <c r="C55" s="367" t="s">
        <v>651</v>
      </c>
      <c r="D55" s="367"/>
      <c r="E55" s="367"/>
      <c r="F55" s="367"/>
      <c r="G55" s="367"/>
      <c r="H55" s="367"/>
      <c r="I55" s="367"/>
      <c r="J55" s="367"/>
      <c r="K55" s="238"/>
    </row>
    <row r="56" spans="2:11" s="1" customFormat="1" ht="12.75" customHeight="1">
      <c r="B56" s="237"/>
      <c r="C56" s="240"/>
      <c r="D56" s="240"/>
      <c r="E56" s="240"/>
      <c r="F56" s="240"/>
      <c r="G56" s="240"/>
      <c r="H56" s="240"/>
      <c r="I56" s="240"/>
      <c r="J56" s="240"/>
      <c r="K56" s="238"/>
    </row>
    <row r="57" spans="2:11" s="1" customFormat="1" ht="15" customHeight="1">
      <c r="B57" s="237"/>
      <c r="C57" s="367" t="s">
        <v>652</v>
      </c>
      <c r="D57" s="367"/>
      <c r="E57" s="367"/>
      <c r="F57" s="367"/>
      <c r="G57" s="367"/>
      <c r="H57" s="367"/>
      <c r="I57" s="367"/>
      <c r="J57" s="367"/>
      <c r="K57" s="238"/>
    </row>
    <row r="58" spans="2:11" s="1" customFormat="1" ht="15" customHeight="1">
      <c r="B58" s="237"/>
      <c r="C58" s="242"/>
      <c r="D58" s="367" t="s">
        <v>653</v>
      </c>
      <c r="E58" s="367"/>
      <c r="F58" s="367"/>
      <c r="G58" s="367"/>
      <c r="H58" s="367"/>
      <c r="I58" s="367"/>
      <c r="J58" s="367"/>
      <c r="K58" s="238"/>
    </row>
    <row r="59" spans="2:11" s="1" customFormat="1" ht="15" customHeight="1">
      <c r="B59" s="237"/>
      <c r="C59" s="242"/>
      <c r="D59" s="367" t="s">
        <v>654</v>
      </c>
      <c r="E59" s="367"/>
      <c r="F59" s="367"/>
      <c r="G59" s="367"/>
      <c r="H59" s="367"/>
      <c r="I59" s="367"/>
      <c r="J59" s="367"/>
      <c r="K59" s="238"/>
    </row>
    <row r="60" spans="2:11" s="1" customFormat="1" ht="15" customHeight="1">
      <c r="B60" s="237"/>
      <c r="C60" s="242"/>
      <c r="D60" s="367" t="s">
        <v>655</v>
      </c>
      <c r="E60" s="367"/>
      <c r="F60" s="367"/>
      <c r="G60" s="367"/>
      <c r="H60" s="367"/>
      <c r="I60" s="367"/>
      <c r="J60" s="367"/>
      <c r="K60" s="238"/>
    </row>
    <row r="61" spans="2:11" s="1" customFormat="1" ht="15" customHeight="1">
      <c r="B61" s="237"/>
      <c r="C61" s="242"/>
      <c r="D61" s="367" t="s">
        <v>656</v>
      </c>
      <c r="E61" s="367"/>
      <c r="F61" s="367"/>
      <c r="G61" s="367"/>
      <c r="H61" s="367"/>
      <c r="I61" s="367"/>
      <c r="J61" s="367"/>
      <c r="K61" s="238"/>
    </row>
    <row r="62" spans="2:11" s="1" customFormat="1" ht="15" customHeight="1">
      <c r="B62" s="237"/>
      <c r="C62" s="242"/>
      <c r="D62" s="369" t="s">
        <v>657</v>
      </c>
      <c r="E62" s="369"/>
      <c r="F62" s="369"/>
      <c r="G62" s="369"/>
      <c r="H62" s="369"/>
      <c r="I62" s="369"/>
      <c r="J62" s="369"/>
      <c r="K62" s="238"/>
    </row>
    <row r="63" spans="2:11" s="1" customFormat="1" ht="15" customHeight="1">
      <c r="B63" s="237"/>
      <c r="C63" s="242"/>
      <c r="D63" s="367" t="s">
        <v>658</v>
      </c>
      <c r="E63" s="367"/>
      <c r="F63" s="367"/>
      <c r="G63" s="367"/>
      <c r="H63" s="367"/>
      <c r="I63" s="367"/>
      <c r="J63" s="367"/>
      <c r="K63" s="238"/>
    </row>
    <row r="64" spans="2:11" s="1" customFormat="1" ht="12.75" customHeight="1">
      <c r="B64" s="237"/>
      <c r="C64" s="242"/>
      <c r="D64" s="242"/>
      <c r="E64" s="245"/>
      <c r="F64" s="242"/>
      <c r="G64" s="242"/>
      <c r="H64" s="242"/>
      <c r="I64" s="242"/>
      <c r="J64" s="242"/>
      <c r="K64" s="238"/>
    </row>
    <row r="65" spans="2:11" s="1" customFormat="1" ht="15" customHeight="1">
      <c r="B65" s="237"/>
      <c r="C65" s="242"/>
      <c r="D65" s="367" t="s">
        <v>659</v>
      </c>
      <c r="E65" s="367"/>
      <c r="F65" s="367"/>
      <c r="G65" s="367"/>
      <c r="H65" s="367"/>
      <c r="I65" s="367"/>
      <c r="J65" s="367"/>
      <c r="K65" s="238"/>
    </row>
    <row r="66" spans="2:11" s="1" customFormat="1" ht="15" customHeight="1">
      <c r="B66" s="237"/>
      <c r="C66" s="242"/>
      <c r="D66" s="369" t="s">
        <v>660</v>
      </c>
      <c r="E66" s="369"/>
      <c r="F66" s="369"/>
      <c r="G66" s="369"/>
      <c r="H66" s="369"/>
      <c r="I66" s="369"/>
      <c r="J66" s="369"/>
      <c r="K66" s="238"/>
    </row>
    <row r="67" spans="2:11" s="1" customFormat="1" ht="15" customHeight="1">
      <c r="B67" s="237"/>
      <c r="C67" s="242"/>
      <c r="D67" s="367" t="s">
        <v>661</v>
      </c>
      <c r="E67" s="367"/>
      <c r="F67" s="367"/>
      <c r="G67" s="367"/>
      <c r="H67" s="367"/>
      <c r="I67" s="367"/>
      <c r="J67" s="367"/>
      <c r="K67" s="238"/>
    </row>
    <row r="68" spans="2:11" s="1" customFormat="1" ht="15" customHeight="1">
      <c r="B68" s="237"/>
      <c r="C68" s="242"/>
      <c r="D68" s="367" t="s">
        <v>662</v>
      </c>
      <c r="E68" s="367"/>
      <c r="F68" s="367"/>
      <c r="G68" s="367"/>
      <c r="H68" s="367"/>
      <c r="I68" s="367"/>
      <c r="J68" s="367"/>
      <c r="K68" s="238"/>
    </row>
    <row r="69" spans="2:11" s="1" customFormat="1" ht="15" customHeight="1">
      <c r="B69" s="237"/>
      <c r="C69" s="242"/>
      <c r="D69" s="367" t="s">
        <v>663</v>
      </c>
      <c r="E69" s="367"/>
      <c r="F69" s="367"/>
      <c r="G69" s="367"/>
      <c r="H69" s="367"/>
      <c r="I69" s="367"/>
      <c r="J69" s="367"/>
      <c r="K69" s="238"/>
    </row>
    <row r="70" spans="2:11" s="1" customFormat="1" ht="15" customHeight="1">
      <c r="B70" s="237"/>
      <c r="C70" s="242"/>
      <c r="D70" s="367" t="s">
        <v>664</v>
      </c>
      <c r="E70" s="367"/>
      <c r="F70" s="367"/>
      <c r="G70" s="367"/>
      <c r="H70" s="367"/>
      <c r="I70" s="367"/>
      <c r="J70" s="367"/>
      <c r="K70" s="238"/>
    </row>
    <row r="71" spans="2:11" s="1" customFormat="1" ht="12.75" customHeight="1">
      <c r="B71" s="246"/>
      <c r="C71" s="247"/>
      <c r="D71" s="247"/>
      <c r="E71" s="247"/>
      <c r="F71" s="247"/>
      <c r="G71" s="247"/>
      <c r="H71" s="247"/>
      <c r="I71" s="247"/>
      <c r="J71" s="247"/>
      <c r="K71" s="248"/>
    </row>
    <row r="72" spans="2:11" s="1" customFormat="1" ht="18.75" customHeight="1">
      <c r="B72" s="249"/>
      <c r="C72" s="249"/>
      <c r="D72" s="249"/>
      <c r="E72" s="249"/>
      <c r="F72" s="249"/>
      <c r="G72" s="249"/>
      <c r="H72" s="249"/>
      <c r="I72" s="249"/>
      <c r="J72" s="249"/>
      <c r="K72" s="250"/>
    </row>
    <row r="73" spans="2:11" s="1" customFormat="1" ht="18.75" customHeight="1">
      <c r="B73" s="250"/>
      <c r="C73" s="250"/>
      <c r="D73" s="250"/>
      <c r="E73" s="250"/>
      <c r="F73" s="250"/>
      <c r="G73" s="250"/>
      <c r="H73" s="250"/>
      <c r="I73" s="250"/>
      <c r="J73" s="250"/>
      <c r="K73" s="250"/>
    </row>
    <row r="74" spans="2:11" s="1" customFormat="1" ht="7.5" customHeight="1">
      <c r="B74" s="251"/>
      <c r="C74" s="252"/>
      <c r="D74" s="252"/>
      <c r="E74" s="252"/>
      <c r="F74" s="252"/>
      <c r="G74" s="252"/>
      <c r="H74" s="252"/>
      <c r="I74" s="252"/>
      <c r="J74" s="252"/>
      <c r="K74" s="253"/>
    </row>
    <row r="75" spans="2:11" s="1" customFormat="1" ht="45" customHeight="1">
      <c r="B75" s="254"/>
      <c r="C75" s="362" t="s">
        <v>665</v>
      </c>
      <c r="D75" s="362"/>
      <c r="E75" s="362"/>
      <c r="F75" s="362"/>
      <c r="G75" s="362"/>
      <c r="H75" s="362"/>
      <c r="I75" s="362"/>
      <c r="J75" s="362"/>
      <c r="K75" s="255"/>
    </row>
    <row r="76" spans="2:11" s="1" customFormat="1" ht="17.25" customHeight="1">
      <c r="B76" s="254"/>
      <c r="C76" s="256" t="s">
        <v>666</v>
      </c>
      <c r="D76" s="256"/>
      <c r="E76" s="256"/>
      <c r="F76" s="256" t="s">
        <v>667</v>
      </c>
      <c r="G76" s="257"/>
      <c r="H76" s="256" t="s">
        <v>54</v>
      </c>
      <c r="I76" s="256" t="s">
        <v>57</v>
      </c>
      <c r="J76" s="256" t="s">
        <v>668</v>
      </c>
      <c r="K76" s="255"/>
    </row>
    <row r="77" spans="2:11" s="1" customFormat="1" ht="17.25" customHeight="1">
      <c r="B77" s="254"/>
      <c r="C77" s="258" t="s">
        <v>669</v>
      </c>
      <c r="D77" s="258"/>
      <c r="E77" s="258"/>
      <c r="F77" s="259" t="s">
        <v>670</v>
      </c>
      <c r="G77" s="260"/>
      <c r="H77" s="258"/>
      <c r="I77" s="258"/>
      <c r="J77" s="258" t="s">
        <v>671</v>
      </c>
      <c r="K77" s="255"/>
    </row>
    <row r="78" spans="2:11" s="1" customFormat="1" ht="5.25" customHeight="1">
      <c r="B78" s="254"/>
      <c r="C78" s="261"/>
      <c r="D78" s="261"/>
      <c r="E78" s="261"/>
      <c r="F78" s="261"/>
      <c r="G78" s="262"/>
      <c r="H78" s="261"/>
      <c r="I78" s="261"/>
      <c r="J78" s="261"/>
      <c r="K78" s="255"/>
    </row>
    <row r="79" spans="2:11" s="1" customFormat="1" ht="15" customHeight="1">
      <c r="B79" s="254"/>
      <c r="C79" s="243" t="s">
        <v>53</v>
      </c>
      <c r="D79" s="263"/>
      <c r="E79" s="263"/>
      <c r="F79" s="264" t="s">
        <v>672</v>
      </c>
      <c r="G79" s="265"/>
      <c r="H79" s="243" t="s">
        <v>673</v>
      </c>
      <c r="I79" s="243" t="s">
        <v>674</v>
      </c>
      <c r="J79" s="243">
        <v>20</v>
      </c>
      <c r="K79" s="255"/>
    </row>
    <row r="80" spans="2:11" s="1" customFormat="1" ht="15" customHeight="1">
      <c r="B80" s="254"/>
      <c r="C80" s="243" t="s">
        <v>675</v>
      </c>
      <c r="D80" s="243"/>
      <c r="E80" s="243"/>
      <c r="F80" s="264" t="s">
        <v>672</v>
      </c>
      <c r="G80" s="265"/>
      <c r="H80" s="243" t="s">
        <v>676</v>
      </c>
      <c r="I80" s="243" t="s">
        <v>674</v>
      </c>
      <c r="J80" s="243">
        <v>120</v>
      </c>
      <c r="K80" s="255"/>
    </row>
    <row r="81" spans="2:11" s="1" customFormat="1" ht="15" customHeight="1">
      <c r="B81" s="266"/>
      <c r="C81" s="243" t="s">
        <v>677</v>
      </c>
      <c r="D81" s="243"/>
      <c r="E81" s="243"/>
      <c r="F81" s="264" t="s">
        <v>678</v>
      </c>
      <c r="G81" s="265"/>
      <c r="H81" s="243" t="s">
        <v>679</v>
      </c>
      <c r="I81" s="243" t="s">
        <v>674</v>
      </c>
      <c r="J81" s="243">
        <v>50</v>
      </c>
      <c r="K81" s="255"/>
    </row>
    <row r="82" spans="2:11" s="1" customFormat="1" ht="15" customHeight="1">
      <c r="B82" s="266"/>
      <c r="C82" s="243" t="s">
        <v>680</v>
      </c>
      <c r="D82" s="243"/>
      <c r="E82" s="243"/>
      <c r="F82" s="264" t="s">
        <v>672</v>
      </c>
      <c r="G82" s="265"/>
      <c r="H82" s="243" t="s">
        <v>681</v>
      </c>
      <c r="I82" s="243" t="s">
        <v>682</v>
      </c>
      <c r="J82" s="243"/>
      <c r="K82" s="255"/>
    </row>
    <row r="83" spans="2:11" s="1" customFormat="1" ht="15" customHeight="1">
      <c r="B83" s="266"/>
      <c r="C83" s="267" t="s">
        <v>683</v>
      </c>
      <c r="D83" s="267"/>
      <c r="E83" s="267"/>
      <c r="F83" s="268" t="s">
        <v>678</v>
      </c>
      <c r="G83" s="267"/>
      <c r="H83" s="267" t="s">
        <v>684</v>
      </c>
      <c r="I83" s="267" t="s">
        <v>674</v>
      </c>
      <c r="J83" s="267">
        <v>15</v>
      </c>
      <c r="K83" s="255"/>
    </row>
    <row r="84" spans="2:11" s="1" customFormat="1" ht="15" customHeight="1">
      <c r="B84" s="266"/>
      <c r="C84" s="267" t="s">
        <v>685</v>
      </c>
      <c r="D84" s="267"/>
      <c r="E84" s="267"/>
      <c r="F84" s="268" t="s">
        <v>678</v>
      </c>
      <c r="G84" s="267"/>
      <c r="H84" s="267" t="s">
        <v>686</v>
      </c>
      <c r="I84" s="267" t="s">
        <v>674</v>
      </c>
      <c r="J84" s="267">
        <v>15</v>
      </c>
      <c r="K84" s="255"/>
    </row>
    <row r="85" spans="2:11" s="1" customFormat="1" ht="15" customHeight="1">
      <c r="B85" s="266"/>
      <c r="C85" s="267" t="s">
        <v>687</v>
      </c>
      <c r="D85" s="267"/>
      <c r="E85" s="267"/>
      <c r="F85" s="268" t="s">
        <v>678</v>
      </c>
      <c r="G85" s="267"/>
      <c r="H85" s="267" t="s">
        <v>688</v>
      </c>
      <c r="I85" s="267" t="s">
        <v>674</v>
      </c>
      <c r="J85" s="267">
        <v>20</v>
      </c>
      <c r="K85" s="255"/>
    </row>
    <row r="86" spans="2:11" s="1" customFormat="1" ht="15" customHeight="1">
      <c r="B86" s="266"/>
      <c r="C86" s="267" t="s">
        <v>689</v>
      </c>
      <c r="D86" s="267"/>
      <c r="E86" s="267"/>
      <c r="F86" s="268" t="s">
        <v>678</v>
      </c>
      <c r="G86" s="267"/>
      <c r="H86" s="267" t="s">
        <v>690</v>
      </c>
      <c r="I86" s="267" t="s">
        <v>674</v>
      </c>
      <c r="J86" s="267">
        <v>20</v>
      </c>
      <c r="K86" s="255"/>
    </row>
    <row r="87" spans="2:11" s="1" customFormat="1" ht="15" customHeight="1">
      <c r="B87" s="266"/>
      <c r="C87" s="243" t="s">
        <v>691</v>
      </c>
      <c r="D87" s="243"/>
      <c r="E87" s="243"/>
      <c r="F87" s="264" t="s">
        <v>678</v>
      </c>
      <c r="G87" s="265"/>
      <c r="H87" s="243" t="s">
        <v>692</v>
      </c>
      <c r="I87" s="243" t="s">
        <v>674</v>
      </c>
      <c r="J87" s="243">
        <v>50</v>
      </c>
      <c r="K87" s="255"/>
    </row>
    <row r="88" spans="2:11" s="1" customFormat="1" ht="15" customHeight="1">
      <c r="B88" s="266"/>
      <c r="C88" s="243" t="s">
        <v>693</v>
      </c>
      <c r="D88" s="243"/>
      <c r="E88" s="243"/>
      <c r="F88" s="264" t="s">
        <v>678</v>
      </c>
      <c r="G88" s="265"/>
      <c r="H88" s="243" t="s">
        <v>694</v>
      </c>
      <c r="I88" s="243" t="s">
        <v>674</v>
      </c>
      <c r="J88" s="243">
        <v>20</v>
      </c>
      <c r="K88" s="255"/>
    </row>
    <row r="89" spans="2:11" s="1" customFormat="1" ht="15" customHeight="1">
      <c r="B89" s="266"/>
      <c r="C89" s="243" t="s">
        <v>695</v>
      </c>
      <c r="D89" s="243"/>
      <c r="E89" s="243"/>
      <c r="F89" s="264" t="s">
        <v>678</v>
      </c>
      <c r="G89" s="265"/>
      <c r="H89" s="243" t="s">
        <v>696</v>
      </c>
      <c r="I89" s="243" t="s">
        <v>674</v>
      </c>
      <c r="J89" s="243">
        <v>20</v>
      </c>
      <c r="K89" s="255"/>
    </row>
    <row r="90" spans="2:11" s="1" customFormat="1" ht="15" customHeight="1">
      <c r="B90" s="266"/>
      <c r="C90" s="243" t="s">
        <v>697</v>
      </c>
      <c r="D90" s="243"/>
      <c r="E90" s="243"/>
      <c r="F90" s="264" t="s">
        <v>678</v>
      </c>
      <c r="G90" s="265"/>
      <c r="H90" s="243" t="s">
        <v>698</v>
      </c>
      <c r="I90" s="243" t="s">
        <v>674</v>
      </c>
      <c r="J90" s="243">
        <v>50</v>
      </c>
      <c r="K90" s="255"/>
    </row>
    <row r="91" spans="2:11" s="1" customFormat="1" ht="15" customHeight="1">
      <c r="B91" s="266"/>
      <c r="C91" s="243" t="s">
        <v>699</v>
      </c>
      <c r="D91" s="243"/>
      <c r="E91" s="243"/>
      <c r="F91" s="264" t="s">
        <v>678</v>
      </c>
      <c r="G91" s="265"/>
      <c r="H91" s="243" t="s">
        <v>699</v>
      </c>
      <c r="I91" s="243" t="s">
        <v>674</v>
      </c>
      <c r="J91" s="243">
        <v>50</v>
      </c>
      <c r="K91" s="255"/>
    </row>
    <row r="92" spans="2:11" s="1" customFormat="1" ht="15" customHeight="1">
      <c r="B92" s="266"/>
      <c r="C92" s="243" t="s">
        <v>700</v>
      </c>
      <c r="D92" s="243"/>
      <c r="E92" s="243"/>
      <c r="F92" s="264" t="s">
        <v>678</v>
      </c>
      <c r="G92" s="265"/>
      <c r="H92" s="243" t="s">
        <v>701</v>
      </c>
      <c r="I92" s="243" t="s">
        <v>674</v>
      </c>
      <c r="J92" s="243">
        <v>255</v>
      </c>
      <c r="K92" s="255"/>
    </row>
    <row r="93" spans="2:11" s="1" customFormat="1" ht="15" customHeight="1">
      <c r="B93" s="266"/>
      <c r="C93" s="243" t="s">
        <v>702</v>
      </c>
      <c r="D93" s="243"/>
      <c r="E93" s="243"/>
      <c r="F93" s="264" t="s">
        <v>672</v>
      </c>
      <c r="G93" s="265"/>
      <c r="H93" s="243" t="s">
        <v>703</v>
      </c>
      <c r="I93" s="243" t="s">
        <v>704</v>
      </c>
      <c r="J93" s="243"/>
      <c r="K93" s="255"/>
    </row>
    <row r="94" spans="2:11" s="1" customFormat="1" ht="15" customHeight="1">
      <c r="B94" s="266"/>
      <c r="C94" s="243" t="s">
        <v>705</v>
      </c>
      <c r="D94" s="243"/>
      <c r="E94" s="243"/>
      <c r="F94" s="264" t="s">
        <v>672</v>
      </c>
      <c r="G94" s="265"/>
      <c r="H94" s="243" t="s">
        <v>706</v>
      </c>
      <c r="I94" s="243" t="s">
        <v>707</v>
      </c>
      <c r="J94" s="243"/>
      <c r="K94" s="255"/>
    </row>
    <row r="95" spans="2:11" s="1" customFormat="1" ht="15" customHeight="1">
      <c r="B95" s="266"/>
      <c r="C95" s="243" t="s">
        <v>708</v>
      </c>
      <c r="D95" s="243"/>
      <c r="E95" s="243"/>
      <c r="F95" s="264" t="s">
        <v>672</v>
      </c>
      <c r="G95" s="265"/>
      <c r="H95" s="243" t="s">
        <v>708</v>
      </c>
      <c r="I95" s="243" t="s">
        <v>707</v>
      </c>
      <c r="J95" s="243"/>
      <c r="K95" s="255"/>
    </row>
    <row r="96" spans="2:11" s="1" customFormat="1" ht="15" customHeight="1">
      <c r="B96" s="266"/>
      <c r="C96" s="243" t="s">
        <v>38</v>
      </c>
      <c r="D96" s="243"/>
      <c r="E96" s="243"/>
      <c r="F96" s="264" t="s">
        <v>672</v>
      </c>
      <c r="G96" s="265"/>
      <c r="H96" s="243" t="s">
        <v>709</v>
      </c>
      <c r="I96" s="243" t="s">
        <v>707</v>
      </c>
      <c r="J96" s="243"/>
      <c r="K96" s="255"/>
    </row>
    <row r="97" spans="2:11" s="1" customFormat="1" ht="15" customHeight="1">
      <c r="B97" s="266"/>
      <c r="C97" s="243" t="s">
        <v>48</v>
      </c>
      <c r="D97" s="243"/>
      <c r="E97" s="243"/>
      <c r="F97" s="264" t="s">
        <v>672</v>
      </c>
      <c r="G97" s="265"/>
      <c r="H97" s="243" t="s">
        <v>710</v>
      </c>
      <c r="I97" s="243" t="s">
        <v>707</v>
      </c>
      <c r="J97" s="243"/>
      <c r="K97" s="255"/>
    </row>
    <row r="98" spans="2:11" s="1" customFormat="1" ht="15" customHeight="1">
      <c r="B98" s="269"/>
      <c r="C98" s="270"/>
      <c r="D98" s="270"/>
      <c r="E98" s="270"/>
      <c r="F98" s="270"/>
      <c r="G98" s="270"/>
      <c r="H98" s="270"/>
      <c r="I98" s="270"/>
      <c r="J98" s="270"/>
      <c r="K98" s="271"/>
    </row>
    <row r="99" spans="2:11" s="1" customFormat="1" ht="18.75" customHeight="1">
      <c r="B99" s="272"/>
      <c r="C99" s="273"/>
      <c r="D99" s="273"/>
      <c r="E99" s="273"/>
      <c r="F99" s="273"/>
      <c r="G99" s="273"/>
      <c r="H99" s="273"/>
      <c r="I99" s="273"/>
      <c r="J99" s="273"/>
      <c r="K99" s="272"/>
    </row>
    <row r="100" spans="2:11" s="1" customFormat="1" ht="18.75" customHeight="1">
      <c r="B100" s="250"/>
      <c r="C100" s="250"/>
      <c r="D100" s="250"/>
      <c r="E100" s="250"/>
      <c r="F100" s="250"/>
      <c r="G100" s="250"/>
      <c r="H100" s="250"/>
      <c r="I100" s="250"/>
      <c r="J100" s="250"/>
      <c r="K100" s="250"/>
    </row>
    <row r="101" spans="2:11" s="1" customFormat="1" ht="7.5" customHeight="1">
      <c r="B101" s="251"/>
      <c r="C101" s="252"/>
      <c r="D101" s="252"/>
      <c r="E101" s="252"/>
      <c r="F101" s="252"/>
      <c r="G101" s="252"/>
      <c r="H101" s="252"/>
      <c r="I101" s="252"/>
      <c r="J101" s="252"/>
      <c r="K101" s="253"/>
    </row>
    <row r="102" spans="2:11" s="1" customFormat="1" ht="45" customHeight="1">
      <c r="B102" s="254"/>
      <c r="C102" s="362" t="s">
        <v>711</v>
      </c>
      <c r="D102" s="362"/>
      <c r="E102" s="362"/>
      <c r="F102" s="362"/>
      <c r="G102" s="362"/>
      <c r="H102" s="362"/>
      <c r="I102" s="362"/>
      <c r="J102" s="362"/>
      <c r="K102" s="255"/>
    </row>
    <row r="103" spans="2:11" s="1" customFormat="1" ht="17.25" customHeight="1">
      <c r="B103" s="254"/>
      <c r="C103" s="256" t="s">
        <v>666</v>
      </c>
      <c r="D103" s="256"/>
      <c r="E103" s="256"/>
      <c r="F103" s="256" t="s">
        <v>667</v>
      </c>
      <c r="G103" s="257"/>
      <c r="H103" s="256" t="s">
        <v>54</v>
      </c>
      <c r="I103" s="256" t="s">
        <v>57</v>
      </c>
      <c r="J103" s="256" t="s">
        <v>668</v>
      </c>
      <c r="K103" s="255"/>
    </row>
    <row r="104" spans="2:11" s="1" customFormat="1" ht="17.25" customHeight="1">
      <c r="B104" s="254"/>
      <c r="C104" s="258" t="s">
        <v>669</v>
      </c>
      <c r="D104" s="258"/>
      <c r="E104" s="258"/>
      <c r="F104" s="259" t="s">
        <v>670</v>
      </c>
      <c r="G104" s="260"/>
      <c r="H104" s="258"/>
      <c r="I104" s="258"/>
      <c r="J104" s="258" t="s">
        <v>671</v>
      </c>
      <c r="K104" s="255"/>
    </row>
    <row r="105" spans="2:11" s="1" customFormat="1" ht="5.25" customHeight="1">
      <c r="B105" s="254"/>
      <c r="C105" s="256"/>
      <c r="D105" s="256"/>
      <c r="E105" s="256"/>
      <c r="F105" s="256"/>
      <c r="G105" s="274"/>
      <c r="H105" s="256"/>
      <c r="I105" s="256"/>
      <c r="J105" s="256"/>
      <c r="K105" s="255"/>
    </row>
    <row r="106" spans="2:11" s="1" customFormat="1" ht="15" customHeight="1">
      <c r="B106" s="254"/>
      <c r="C106" s="243" t="s">
        <v>53</v>
      </c>
      <c r="D106" s="263"/>
      <c r="E106" s="263"/>
      <c r="F106" s="264" t="s">
        <v>672</v>
      </c>
      <c r="G106" s="243"/>
      <c r="H106" s="243" t="s">
        <v>712</v>
      </c>
      <c r="I106" s="243" t="s">
        <v>674</v>
      </c>
      <c r="J106" s="243">
        <v>20</v>
      </c>
      <c r="K106" s="255"/>
    </row>
    <row r="107" spans="2:11" s="1" customFormat="1" ht="15" customHeight="1">
      <c r="B107" s="254"/>
      <c r="C107" s="243" t="s">
        <v>675</v>
      </c>
      <c r="D107" s="243"/>
      <c r="E107" s="243"/>
      <c r="F107" s="264" t="s">
        <v>672</v>
      </c>
      <c r="G107" s="243"/>
      <c r="H107" s="243" t="s">
        <v>712</v>
      </c>
      <c r="I107" s="243" t="s">
        <v>674</v>
      </c>
      <c r="J107" s="243">
        <v>120</v>
      </c>
      <c r="K107" s="255"/>
    </row>
    <row r="108" spans="2:11" s="1" customFormat="1" ht="15" customHeight="1">
      <c r="B108" s="266"/>
      <c r="C108" s="243" t="s">
        <v>677</v>
      </c>
      <c r="D108" s="243"/>
      <c r="E108" s="243"/>
      <c r="F108" s="264" t="s">
        <v>678</v>
      </c>
      <c r="G108" s="243"/>
      <c r="H108" s="243" t="s">
        <v>712</v>
      </c>
      <c r="I108" s="243" t="s">
        <v>674</v>
      </c>
      <c r="J108" s="243">
        <v>50</v>
      </c>
      <c r="K108" s="255"/>
    </row>
    <row r="109" spans="2:11" s="1" customFormat="1" ht="15" customHeight="1">
      <c r="B109" s="266"/>
      <c r="C109" s="243" t="s">
        <v>680</v>
      </c>
      <c r="D109" s="243"/>
      <c r="E109" s="243"/>
      <c r="F109" s="264" t="s">
        <v>672</v>
      </c>
      <c r="G109" s="243"/>
      <c r="H109" s="243" t="s">
        <v>712</v>
      </c>
      <c r="I109" s="243" t="s">
        <v>682</v>
      </c>
      <c r="J109" s="243"/>
      <c r="K109" s="255"/>
    </row>
    <row r="110" spans="2:11" s="1" customFormat="1" ht="15" customHeight="1">
      <c r="B110" s="266"/>
      <c r="C110" s="243" t="s">
        <v>691</v>
      </c>
      <c r="D110" s="243"/>
      <c r="E110" s="243"/>
      <c r="F110" s="264" t="s">
        <v>678</v>
      </c>
      <c r="G110" s="243"/>
      <c r="H110" s="243" t="s">
        <v>712</v>
      </c>
      <c r="I110" s="243" t="s">
        <v>674</v>
      </c>
      <c r="J110" s="243">
        <v>50</v>
      </c>
      <c r="K110" s="255"/>
    </row>
    <row r="111" spans="2:11" s="1" customFormat="1" ht="15" customHeight="1">
      <c r="B111" s="266"/>
      <c r="C111" s="243" t="s">
        <v>699</v>
      </c>
      <c r="D111" s="243"/>
      <c r="E111" s="243"/>
      <c r="F111" s="264" t="s">
        <v>678</v>
      </c>
      <c r="G111" s="243"/>
      <c r="H111" s="243" t="s">
        <v>712</v>
      </c>
      <c r="I111" s="243" t="s">
        <v>674</v>
      </c>
      <c r="J111" s="243">
        <v>50</v>
      </c>
      <c r="K111" s="255"/>
    </row>
    <row r="112" spans="2:11" s="1" customFormat="1" ht="15" customHeight="1">
      <c r="B112" s="266"/>
      <c r="C112" s="243" t="s">
        <v>697</v>
      </c>
      <c r="D112" s="243"/>
      <c r="E112" s="243"/>
      <c r="F112" s="264" t="s">
        <v>678</v>
      </c>
      <c r="G112" s="243"/>
      <c r="H112" s="243" t="s">
        <v>712</v>
      </c>
      <c r="I112" s="243" t="s">
        <v>674</v>
      </c>
      <c r="J112" s="243">
        <v>50</v>
      </c>
      <c r="K112" s="255"/>
    </row>
    <row r="113" spans="2:11" s="1" customFormat="1" ht="15" customHeight="1">
      <c r="B113" s="266"/>
      <c r="C113" s="243" t="s">
        <v>53</v>
      </c>
      <c r="D113" s="243"/>
      <c r="E113" s="243"/>
      <c r="F113" s="264" t="s">
        <v>672</v>
      </c>
      <c r="G113" s="243"/>
      <c r="H113" s="243" t="s">
        <v>713</v>
      </c>
      <c r="I113" s="243" t="s">
        <v>674</v>
      </c>
      <c r="J113" s="243">
        <v>20</v>
      </c>
      <c r="K113" s="255"/>
    </row>
    <row r="114" spans="2:11" s="1" customFormat="1" ht="15" customHeight="1">
      <c r="B114" s="266"/>
      <c r="C114" s="243" t="s">
        <v>714</v>
      </c>
      <c r="D114" s="243"/>
      <c r="E114" s="243"/>
      <c r="F114" s="264" t="s">
        <v>672</v>
      </c>
      <c r="G114" s="243"/>
      <c r="H114" s="243" t="s">
        <v>715</v>
      </c>
      <c r="I114" s="243" t="s">
        <v>674</v>
      </c>
      <c r="J114" s="243">
        <v>120</v>
      </c>
      <c r="K114" s="255"/>
    </row>
    <row r="115" spans="2:11" s="1" customFormat="1" ht="15" customHeight="1">
      <c r="B115" s="266"/>
      <c r="C115" s="243" t="s">
        <v>38</v>
      </c>
      <c r="D115" s="243"/>
      <c r="E115" s="243"/>
      <c r="F115" s="264" t="s">
        <v>672</v>
      </c>
      <c r="G115" s="243"/>
      <c r="H115" s="243" t="s">
        <v>716</v>
      </c>
      <c r="I115" s="243" t="s">
        <v>707</v>
      </c>
      <c r="J115" s="243"/>
      <c r="K115" s="255"/>
    </row>
    <row r="116" spans="2:11" s="1" customFormat="1" ht="15" customHeight="1">
      <c r="B116" s="266"/>
      <c r="C116" s="243" t="s">
        <v>48</v>
      </c>
      <c r="D116" s="243"/>
      <c r="E116" s="243"/>
      <c r="F116" s="264" t="s">
        <v>672</v>
      </c>
      <c r="G116" s="243"/>
      <c r="H116" s="243" t="s">
        <v>717</v>
      </c>
      <c r="I116" s="243" t="s">
        <v>707</v>
      </c>
      <c r="J116" s="243"/>
      <c r="K116" s="255"/>
    </row>
    <row r="117" spans="2:11" s="1" customFormat="1" ht="15" customHeight="1">
      <c r="B117" s="266"/>
      <c r="C117" s="243" t="s">
        <v>57</v>
      </c>
      <c r="D117" s="243"/>
      <c r="E117" s="243"/>
      <c r="F117" s="264" t="s">
        <v>672</v>
      </c>
      <c r="G117" s="243"/>
      <c r="H117" s="243" t="s">
        <v>718</v>
      </c>
      <c r="I117" s="243" t="s">
        <v>719</v>
      </c>
      <c r="J117" s="243"/>
      <c r="K117" s="255"/>
    </row>
    <row r="118" spans="2:11" s="1" customFormat="1" ht="15" customHeight="1">
      <c r="B118" s="269"/>
      <c r="C118" s="275"/>
      <c r="D118" s="275"/>
      <c r="E118" s="275"/>
      <c r="F118" s="275"/>
      <c r="G118" s="275"/>
      <c r="H118" s="275"/>
      <c r="I118" s="275"/>
      <c r="J118" s="275"/>
      <c r="K118" s="271"/>
    </row>
    <row r="119" spans="2:11" s="1" customFormat="1" ht="18.75" customHeight="1">
      <c r="B119" s="276"/>
      <c r="C119" s="277"/>
      <c r="D119" s="277"/>
      <c r="E119" s="277"/>
      <c r="F119" s="278"/>
      <c r="G119" s="277"/>
      <c r="H119" s="277"/>
      <c r="I119" s="277"/>
      <c r="J119" s="277"/>
      <c r="K119" s="276"/>
    </row>
    <row r="120" spans="2:11" s="1" customFormat="1" ht="18.75" customHeight="1">
      <c r="B120" s="250"/>
      <c r="C120" s="250"/>
      <c r="D120" s="250"/>
      <c r="E120" s="250"/>
      <c r="F120" s="250"/>
      <c r="G120" s="250"/>
      <c r="H120" s="250"/>
      <c r="I120" s="250"/>
      <c r="J120" s="250"/>
      <c r="K120" s="250"/>
    </row>
    <row r="121" spans="2:11" s="1" customFormat="1" ht="7.5" customHeight="1">
      <c r="B121" s="279"/>
      <c r="C121" s="280"/>
      <c r="D121" s="280"/>
      <c r="E121" s="280"/>
      <c r="F121" s="280"/>
      <c r="G121" s="280"/>
      <c r="H121" s="280"/>
      <c r="I121" s="280"/>
      <c r="J121" s="280"/>
      <c r="K121" s="281"/>
    </row>
    <row r="122" spans="2:11" s="1" customFormat="1" ht="45" customHeight="1">
      <c r="B122" s="282"/>
      <c r="C122" s="363" t="s">
        <v>720</v>
      </c>
      <c r="D122" s="363"/>
      <c r="E122" s="363"/>
      <c r="F122" s="363"/>
      <c r="G122" s="363"/>
      <c r="H122" s="363"/>
      <c r="I122" s="363"/>
      <c r="J122" s="363"/>
      <c r="K122" s="283"/>
    </row>
    <row r="123" spans="2:11" s="1" customFormat="1" ht="17.25" customHeight="1">
      <c r="B123" s="284"/>
      <c r="C123" s="256" t="s">
        <v>666</v>
      </c>
      <c r="D123" s="256"/>
      <c r="E123" s="256"/>
      <c r="F123" s="256" t="s">
        <v>667</v>
      </c>
      <c r="G123" s="257"/>
      <c r="H123" s="256" t="s">
        <v>54</v>
      </c>
      <c r="I123" s="256" t="s">
        <v>57</v>
      </c>
      <c r="J123" s="256" t="s">
        <v>668</v>
      </c>
      <c r="K123" s="285"/>
    </row>
    <row r="124" spans="2:11" s="1" customFormat="1" ht="17.25" customHeight="1">
      <c r="B124" s="284"/>
      <c r="C124" s="258" t="s">
        <v>669</v>
      </c>
      <c r="D124" s="258"/>
      <c r="E124" s="258"/>
      <c r="F124" s="259" t="s">
        <v>670</v>
      </c>
      <c r="G124" s="260"/>
      <c r="H124" s="258"/>
      <c r="I124" s="258"/>
      <c r="J124" s="258" t="s">
        <v>671</v>
      </c>
      <c r="K124" s="285"/>
    </row>
    <row r="125" spans="2:11" s="1" customFormat="1" ht="5.25" customHeight="1">
      <c r="B125" s="286"/>
      <c r="C125" s="261"/>
      <c r="D125" s="261"/>
      <c r="E125" s="261"/>
      <c r="F125" s="261"/>
      <c r="G125" s="287"/>
      <c r="H125" s="261"/>
      <c r="I125" s="261"/>
      <c r="J125" s="261"/>
      <c r="K125" s="288"/>
    </row>
    <row r="126" spans="2:11" s="1" customFormat="1" ht="15" customHeight="1">
      <c r="B126" s="286"/>
      <c r="C126" s="243" t="s">
        <v>675</v>
      </c>
      <c r="D126" s="263"/>
      <c r="E126" s="263"/>
      <c r="F126" s="264" t="s">
        <v>672</v>
      </c>
      <c r="G126" s="243"/>
      <c r="H126" s="243" t="s">
        <v>712</v>
      </c>
      <c r="I126" s="243" t="s">
        <v>674</v>
      </c>
      <c r="J126" s="243">
        <v>120</v>
      </c>
      <c r="K126" s="289"/>
    </row>
    <row r="127" spans="2:11" s="1" customFormat="1" ht="15" customHeight="1">
      <c r="B127" s="286"/>
      <c r="C127" s="243" t="s">
        <v>721</v>
      </c>
      <c r="D127" s="243"/>
      <c r="E127" s="243"/>
      <c r="F127" s="264" t="s">
        <v>672</v>
      </c>
      <c r="G127" s="243"/>
      <c r="H127" s="243" t="s">
        <v>722</v>
      </c>
      <c r="I127" s="243" t="s">
        <v>674</v>
      </c>
      <c r="J127" s="243" t="s">
        <v>723</v>
      </c>
      <c r="K127" s="289"/>
    </row>
    <row r="128" spans="2:11" s="1" customFormat="1" ht="15" customHeight="1">
      <c r="B128" s="286"/>
      <c r="C128" s="243" t="s">
        <v>620</v>
      </c>
      <c r="D128" s="243"/>
      <c r="E128" s="243"/>
      <c r="F128" s="264" t="s">
        <v>672</v>
      </c>
      <c r="G128" s="243"/>
      <c r="H128" s="243" t="s">
        <v>724</v>
      </c>
      <c r="I128" s="243" t="s">
        <v>674</v>
      </c>
      <c r="J128" s="243" t="s">
        <v>723</v>
      </c>
      <c r="K128" s="289"/>
    </row>
    <row r="129" spans="2:11" s="1" customFormat="1" ht="15" customHeight="1">
      <c r="B129" s="286"/>
      <c r="C129" s="243" t="s">
        <v>683</v>
      </c>
      <c r="D129" s="243"/>
      <c r="E129" s="243"/>
      <c r="F129" s="264" t="s">
        <v>678</v>
      </c>
      <c r="G129" s="243"/>
      <c r="H129" s="243" t="s">
        <v>684</v>
      </c>
      <c r="I129" s="243" t="s">
        <v>674</v>
      </c>
      <c r="J129" s="243">
        <v>15</v>
      </c>
      <c r="K129" s="289"/>
    </row>
    <row r="130" spans="2:11" s="1" customFormat="1" ht="15" customHeight="1">
      <c r="B130" s="286"/>
      <c r="C130" s="267" t="s">
        <v>685</v>
      </c>
      <c r="D130" s="267"/>
      <c r="E130" s="267"/>
      <c r="F130" s="268" t="s">
        <v>678</v>
      </c>
      <c r="G130" s="267"/>
      <c r="H130" s="267" t="s">
        <v>686</v>
      </c>
      <c r="I130" s="267" t="s">
        <v>674</v>
      </c>
      <c r="J130" s="267">
        <v>15</v>
      </c>
      <c r="K130" s="289"/>
    </row>
    <row r="131" spans="2:11" s="1" customFormat="1" ht="15" customHeight="1">
      <c r="B131" s="286"/>
      <c r="C131" s="267" t="s">
        <v>687</v>
      </c>
      <c r="D131" s="267"/>
      <c r="E131" s="267"/>
      <c r="F131" s="268" t="s">
        <v>678</v>
      </c>
      <c r="G131" s="267"/>
      <c r="H131" s="267" t="s">
        <v>688</v>
      </c>
      <c r="I131" s="267" t="s">
        <v>674</v>
      </c>
      <c r="J131" s="267">
        <v>20</v>
      </c>
      <c r="K131" s="289"/>
    </row>
    <row r="132" spans="2:11" s="1" customFormat="1" ht="15" customHeight="1">
      <c r="B132" s="286"/>
      <c r="C132" s="267" t="s">
        <v>689</v>
      </c>
      <c r="D132" s="267"/>
      <c r="E132" s="267"/>
      <c r="F132" s="268" t="s">
        <v>678</v>
      </c>
      <c r="G132" s="267"/>
      <c r="H132" s="267" t="s">
        <v>690</v>
      </c>
      <c r="I132" s="267" t="s">
        <v>674</v>
      </c>
      <c r="J132" s="267">
        <v>20</v>
      </c>
      <c r="K132" s="289"/>
    </row>
    <row r="133" spans="2:11" s="1" customFormat="1" ht="15" customHeight="1">
      <c r="B133" s="286"/>
      <c r="C133" s="243" t="s">
        <v>677</v>
      </c>
      <c r="D133" s="243"/>
      <c r="E133" s="243"/>
      <c r="F133" s="264" t="s">
        <v>678</v>
      </c>
      <c r="G133" s="243"/>
      <c r="H133" s="243" t="s">
        <v>712</v>
      </c>
      <c r="I133" s="243" t="s">
        <v>674</v>
      </c>
      <c r="J133" s="243">
        <v>50</v>
      </c>
      <c r="K133" s="289"/>
    </row>
    <row r="134" spans="2:11" s="1" customFormat="1" ht="15" customHeight="1">
      <c r="B134" s="286"/>
      <c r="C134" s="243" t="s">
        <v>691</v>
      </c>
      <c r="D134" s="243"/>
      <c r="E134" s="243"/>
      <c r="F134" s="264" t="s">
        <v>678</v>
      </c>
      <c r="G134" s="243"/>
      <c r="H134" s="243" t="s">
        <v>712</v>
      </c>
      <c r="I134" s="243" t="s">
        <v>674</v>
      </c>
      <c r="J134" s="243">
        <v>50</v>
      </c>
      <c r="K134" s="289"/>
    </row>
    <row r="135" spans="2:11" s="1" customFormat="1" ht="15" customHeight="1">
      <c r="B135" s="286"/>
      <c r="C135" s="243" t="s">
        <v>697</v>
      </c>
      <c r="D135" s="243"/>
      <c r="E135" s="243"/>
      <c r="F135" s="264" t="s">
        <v>678</v>
      </c>
      <c r="G135" s="243"/>
      <c r="H135" s="243" t="s">
        <v>712</v>
      </c>
      <c r="I135" s="243" t="s">
        <v>674</v>
      </c>
      <c r="J135" s="243">
        <v>50</v>
      </c>
      <c r="K135" s="289"/>
    </row>
    <row r="136" spans="2:11" s="1" customFormat="1" ht="15" customHeight="1">
      <c r="B136" s="286"/>
      <c r="C136" s="243" t="s">
        <v>699</v>
      </c>
      <c r="D136" s="243"/>
      <c r="E136" s="243"/>
      <c r="F136" s="264" t="s">
        <v>678</v>
      </c>
      <c r="G136" s="243"/>
      <c r="H136" s="243" t="s">
        <v>712</v>
      </c>
      <c r="I136" s="243" t="s">
        <v>674</v>
      </c>
      <c r="J136" s="243">
        <v>50</v>
      </c>
      <c r="K136" s="289"/>
    </row>
    <row r="137" spans="2:11" s="1" customFormat="1" ht="15" customHeight="1">
      <c r="B137" s="286"/>
      <c r="C137" s="243" t="s">
        <v>700</v>
      </c>
      <c r="D137" s="243"/>
      <c r="E137" s="243"/>
      <c r="F137" s="264" t="s">
        <v>678</v>
      </c>
      <c r="G137" s="243"/>
      <c r="H137" s="243" t="s">
        <v>725</v>
      </c>
      <c r="I137" s="243" t="s">
        <v>674</v>
      </c>
      <c r="J137" s="243">
        <v>255</v>
      </c>
      <c r="K137" s="289"/>
    </row>
    <row r="138" spans="2:11" s="1" customFormat="1" ht="15" customHeight="1">
      <c r="B138" s="286"/>
      <c r="C138" s="243" t="s">
        <v>702</v>
      </c>
      <c r="D138" s="243"/>
      <c r="E138" s="243"/>
      <c r="F138" s="264" t="s">
        <v>672</v>
      </c>
      <c r="G138" s="243"/>
      <c r="H138" s="243" t="s">
        <v>726</v>
      </c>
      <c r="I138" s="243" t="s">
        <v>704</v>
      </c>
      <c r="J138" s="243"/>
      <c r="K138" s="289"/>
    </row>
    <row r="139" spans="2:11" s="1" customFormat="1" ht="15" customHeight="1">
      <c r="B139" s="286"/>
      <c r="C139" s="243" t="s">
        <v>705</v>
      </c>
      <c r="D139" s="243"/>
      <c r="E139" s="243"/>
      <c r="F139" s="264" t="s">
        <v>672</v>
      </c>
      <c r="G139" s="243"/>
      <c r="H139" s="243" t="s">
        <v>727</v>
      </c>
      <c r="I139" s="243" t="s">
        <v>707</v>
      </c>
      <c r="J139" s="243"/>
      <c r="K139" s="289"/>
    </row>
    <row r="140" spans="2:11" s="1" customFormat="1" ht="15" customHeight="1">
      <c r="B140" s="286"/>
      <c r="C140" s="243" t="s">
        <v>708</v>
      </c>
      <c r="D140" s="243"/>
      <c r="E140" s="243"/>
      <c r="F140" s="264" t="s">
        <v>672</v>
      </c>
      <c r="G140" s="243"/>
      <c r="H140" s="243" t="s">
        <v>708</v>
      </c>
      <c r="I140" s="243" t="s">
        <v>707</v>
      </c>
      <c r="J140" s="243"/>
      <c r="K140" s="289"/>
    </row>
    <row r="141" spans="2:11" s="1" customFormat="1" ht="15" customHeight="1">
      <c r="B141" s="286"/>
      <c r="C141" s="243" t="s">
        <v>38</v>
      </c>
      <c r="D141" s="243"/>
      <c r="E141" s="243"/>
      <c r="F141" s="264" t="s">
        <v>672</v>
      </c>
      <c r="G141" s="243"/>
      <c r="H141" s="243" t="s">
        <v>728</v>
      </c>
      <c r="I141" s="243" t="s">
        <v>707</v>
      </c>
      <c r="J141" s="243"/>
      <c r="K141" s="289"/>
    </row>
    <row r="142" spans="2:11" s="1" customFormat="1" ht="15" customHeight="1">
      <c r="B142" s="286"/>
      <c r="C142" s="243" t="s">
        <v>729</v>
      </c>
      <c r="D142" s="243"/>
      <c r="E142" s="243"/>
      <c r="F142" s="264" t="s">
        <v>672</v>
      </c>
      <c r="G142" s="243"/>
      <c r="H142" s="243" t="s">
        <v>730</v>
      </c>
      <c r="I142" s="243" t="s">
        <v>707</v>
      </c>
      <c r="J142" s="243"/>
      <c r="K142" s="289"/>
    </row>
    <row r="143" spans="2:11" s="1" customFormat="1" ht="15" customHeight="1">
      <c r="B143" s="290"/>
      <c r="C143" s="291"/>
      <c r="D143" s="291"/>
      <c r="E143" s="291"/>
      <c r="F143" s="291"/>
      <c r="G143" s="291"/>
      <c r="H143" s="291"/>
      <c r="I143" s="291"/>
      <c r="J143" s="291"/>
      <c r="K143" s="292"/>
    </row>
    <row r="144" spans="2:11" s="1" customFormat="1" ht="18.75" customHeight="1">
      <c r="B144" s="277"/>
      <c r="C144" s="277"/>
      <c r="D144" s="277"/>
      <c r="E144" s="277"/>
      <c r="F144" s="278"/>
      <c r="G144" s="277"/>
      <c r="H144" s="277"/>
      <c r="I144" s="277"/>
      <c r="J144" s="277"/>
      <c r="K144" s="277"/>
    </row>
    <row r="145" spans="2:11" s="1" customFormat="1" ht="18.75" customHeight="1">
      <c r="B145" s="250"/>
      <c r="C145" s="250"/>
      <c r="D145" s="250"/>
      <c r="E145" s="250"/>
      <c r="F145" s="250"/>
      <c r="G145" s="250"/>
      <c r="H145" s="250"/>
      <c r="I145" s="250"/>
      <c r="J145" s="250"/>
      <c r="K145" s="250"/>
    </row>
    <row r="146" spans="2:11" s="1" customFormat="1" ht="7.5" customHeight="1">
      <c r="B146" s="251"/>
      <c r="C146" s="252"/>
      <c r="D146" s="252"/>
      <c r="E146" s="252"/>
      <c r="F146" s="252"/>
      <c r="G146" s="252"/>
      <c r="H146" s="252"/>
      <c r="I146" s="252"/>
      <c r="J146" s="252"/>
      <c r="K146" s="253"/>
    </row>
    <row r="147" spans="2:11" s="1" customFormat="1" ht="45" customHeight="1">
      <c r="B147" s="254"/>
      <c r="C147" s="362" t="s">
        <v>731</v>
      </c>
      <c r="D147" s="362"/>
      <c r="E147" s="362"/>
      <c r="F147" s="362"/>
      <c r="G147" s="362"/>
      <c r="H147" s="362"/>
      <c r="I147" s="362"/>
      <c r="J147" s="362"/>
      <c r="K147" s="255"/>
    </row>
    <row r="148" spans="2:11" s="1" customFormat="1" ht="17.25" customHeight="1">
      <c r="B148" s="254"/>
      <c r="C148" s="256" t="s">
        <v>666</v>
      </c>
      <c r="D148" s="256"/>
      <c r="E148" s="256"/>
      <c r="F148" s="256" t="s">
        <v>667</v>
      </c>
      <c r="G148" s="257"/>
      <c r="H148" s="256" t="s">
        <v>54</v>
      </c>
      <c r="I148" s="256" t="s">
        <v>57</v>
      </c>
      <c r="J148" s="256" t="s">
        <v>668</v>
      </c>
      <c r="K148" s="255"/>
    </row>
    <row r="149" spans="2:11" s="1" customFormat="1" ht="17.25" customHeight="1">
      <c r="B149" s="254"/>
      <c r="C149" s="258" t="s">
        <v>669</v>
      </c>
      <c r="D149" s="258"/>
      <c r="E149" s="258"/>
      <c r="F149" s="259" t="s">
        <v>670</v>
      </c>
      <c r="G149" s="260"/>
      <c r="H149" s="258"/>
      <c r="I149" s="258"/>
      <c r="J149" s="258" t="s">
        <v>671</v>
      </c>
      <c r="K149" s="255"/>
    </row>
    <row r="150" spans="2:11" s="1" customFormat="1" ht="5.25" customHeight="1">
      <c r="B150" s="266"/>
      <c r="C150" s="261"/>
      <c r="D150" s="261"/>
      <c r="E150" s="261"/>
      <c r="F150" s="261"/>
      <c r="G150" s="262"/>
      <c r="H150" s="261"/>
      <c r="I150" s="261"/>
      <c r="J150" s="261"/>
      <c r="K150" s="289"/>
    </row>
    <row r="151" spans="2:11" s="1" customFormat="1" ht="15" customHeight="1">
      <c r="B151" s="266"/>
      <c r="C151" s="293" t="s">
        <v>675</v>
      </c>
      <c r="D151" s="243"/>
      <c r="E151" s="243"/>
      <c r="F151" s="294" t="s">
        <v>672</v>
      </c>
      <c r="G151" s="243"/>
      <c r="H151" s="293" t="s">
        <v>712</v>
      </c>
      <c r="I151" s="293" t="s">
        <v>674</v>
      </c>
      <c r="J151" s="293">
        <v>120</v>
      </c>
      <c r="K151" s="289"/>
    </row>
    <row r="152" spans="2:11" s="1" customFormat="1" ht="15" customHeight="1">
      <c r="B152" s="266"/>
      <c r="C152" s="293" t="s">
        <v>721</v>
      </c>
      <c r="D152" s="243"/>
      <c r="E152" s="243"/>
      <c r="F152" s="294" t="s">
        <v>672</v>
      </c>
      <c r="G152" s="243"/>
      <c r="H152" s="293" t="s">
        <v>732</v>
      </c>
      <c r="I152" s="293" t="s">
        <v>674</v>
      </c>
      <c r="J152" s="293" t="s">
        <v>723</v>
      </c>
      <c r="K152" s="289"/>
    </row>
    <row r="153" spans="2:11" s="1" customFormat="1" ht="15" customHeight="1">
      <c r="B153" s="266"/>
      <c r="C153" s="293" t="s">
        <v>620</v>
      </c>
      <c r="D153" s="243"/>
      <c r="E153" s="243"/>
      <c r="F153" s="294" t="s">
        <v>672</v>
      </c>
      <c r="G153" s="243"/>
      <c r="H153" s="293" t="s">
        <v>733</v>
      </c>
      <c r="I153" s="293" t="s">
        <v>674</v>
      </c>
      <c r="J153" s="293" t="s">
        <v>723</v>
      </c>
      <c r="K153" s="289"/>
    </row>
    <row r="154" spans="2:11" s="1" customFormat="1" ht="15" customHeight="1">
      <c r="B154" s="266"/>
      <c r="C154" s="293" t="s">
        <v>677</v>
      </c>
      <c r="D154" s="243"/>
      <c r="E154" s="243"/>
      <c r="F154" s="294" t="s">
        <v>678</v>
      </c>
      <c r="G154" s="243"/>
      <c r="H154" s="293" t="s">
        <v>712</v>
      </c>
      <c r="I154" s="293" t="s">
        <v>674</v>
      </c>
      <c r="J154" s="293">
        <v>50</v>
      </c>
      <c r="K154" s="289"/>
    </row>
    <row r="155" spans="2:11" s="1" customFormat="1" ht="15" customHeight="1">
      <c r="B155" s="266"/>
      <c r="C155" s="293" t="s">
        <v>680</v>
      </c>
      <c r="D155" s="243"/>
      <c r="E155" s="243"/>
      <c r="F155" s="294" t="s">
        <v>672</v>
      </c>
      <c r="G155" s="243"/>
      <c r="H155" s="293" t="s">
        <v>712</v>
      </c>
      <c r="I155" s="293" t="s">
        <v>682</v>
      </c>
      <c r="J155" s="293"/>
      <c r="K155" s="289"/>
    </row>
    <row r="156" spans="2:11" s="1" customFormat="1" ht="15" customHeight="1">
      <c r="B156" s="266"/>
      <c r="C156" s="293" t="s">
        <v>691</v>
      </c>
      <c r="D156" s="243"/>
      <c r="E156" s="243"/>
      <c r="F156" s="294" t="s">
        <v>678</v>
      </c>
      <c r="G156" s="243"/>
      <c r="H156" s="293" t="s">
        <v>712</v>
      </c>
      <c r="I156" s="293" t="s">
        <v>674</v>
      </c>
      <c r="J156" s="293">
        <v>50</v>
      </c>
      <c r="K156" s="289"/>
    </row>
    <row r="157" spans="2:11" s="1" customFormat="1" ht="15" customHeight="1">
      <c r="B157" s="266"/>
      <c r="C157" s="293" t="s">
        <v>699</v>
      </c>
      <c r="D157" s="243"/>
      <c r="E157" s="243"/>
      <c r="F157" s="294" t="s">
        <v>678</v>
      </c>
      <c r="G157" s="243"/>
      <c r="H157" s="293" t="s">
        <v>712</v>
      </c>
      <c r="I157" s="293" t="s">
        <v>674</v>
      </c>
      <c r="J157" s="293">
        <v>50</v>
      </c>
      <c r="K157" s="289"/>
    </row>
    <row r="158" spans="2:11" s="1" customFormat="1" ht="15" customHeight="1">
      <c r="B158" s="266"/>
      <c r="C158" s="293" t="s">
        <v>697</v>
      </c>
      <c r="D158" s="243"/>
      <c r="E158" s="243"/>
      <c r="F158" s="294" t="s">
        <v>678</v>
      </c>
      <c r="G158" s="243"/>
      <c r="H158" s="293" t="s">
        <v>712</v>
      </c>
      <c r="I158" s="293" t="s">
        <v>674</v>
      </c>
      <c r="J158" s="293">
        <v>50</v>
      </c>
      <c r="K158" s="289"/>
    </row>
    <row r="159" spans="2:11" s="1" customFormat="1" ht="15" customHeight="1">
      <c r="B159" s="266"/>
      <c r="C159" s="293" t="s">
        <v>95</v>
      </c>
      <c r="D159" s="243"/>
      <c r="E159" s="243"/>
      <c r="F159" s="294" t="s">
        <v>672</v>
      </c>
      <c r="G159" s="243"/>
      <c r="H159" s="293" t="s">
        <v>734</v>
      </c>
      <c r="I159" s="293" t="s">
        <v>674</v>
      </c>
      <c r="J159" s="293" t="s">
        <v>735</v>
      </c>
      <c r="K159" s="289"/>
    </row>
    <row r="160" spans="2:11" s="1" customFormat="1" ht="15" customHeight="1">
      <c r="B160" s="266"/>
      <c r="C160" s="293" t="s">
        <v>736</v>
      </c>
      <c r="D160" s="243"/>
      <c r="E160" s="243"/>
      <c r="F160" s="294" t="s">
        <v>672</v>
      </c>
      <c r="G160" s="243"/>
      <c r="H160" s="293" t="s">
        <v>737</v>
      </c>
      <c r="I160" s="293" t="s">
        <v>707</v>
      </c>
      <c r="J160" s="293"/>
      <c r="K160" s="289"/>
    </row>
    <row r="161" spans="2:11" s="1" customFormat="1" ht="15" customHeight="1">
      <c r="B161" s="295"/>
      <c r="C161" s="275"/>
      <c r="D161" s="275"/>
      <c r="E161" s="275"/>
      <c r="F161" s="275"/>
      <c r="G161" s="275"/>
      <c r="H161" s="275"/>
      <c r="I161" s="275"/>
      <c r="J161" s="275"/>
      <c r="K161" s="296"/>
    </row>
    <row r="162" spans="2:11" s="1" customFormat="1" ht="18.75" customHeight="1">
      <c r="B162" s="277"/>
      <c r="C162" s="287"/>
      <c r="D162" s="287"/>
      <c r="E162" s="287"/>
      <c r="F162" s="297"/>
      <c r="G162" s="287"/>
      <c r="H162" s="287"/>
      <c r="I162" s="287"/>
      <c r="J162" s="287"/>
      <c r="K162" s="277"/>
    </row>
    <row r="163" spans="2:11" s="1" customFormat="1" ht="18.75" customHeight="1">
      <c r="B163" s="250"/>
      <c r="C163" s="250"/>
      <c r="D163" s="250"/>
      <c r="E163" s="250"/>
      <c r="F163" s="250"/>
      <c r="G163" s="250"/>
      <c r="H163" s="250"/>
      <c r="I163" s="250"/>
      <c r="J163" s="250"/>
      <c r="K163" s="250"/>
    </row>
    <row r="164" spans="2:11" s="1" customFormat="1" ht="7.5" customHeight="1">
      <c r="B164" s="232"/>
      <c r="C164" s="233"/>
      <c r="D164" s="233"/>
      <c r="E164" s="233"/>
      <c r="F164" s="233"/>
      <c r="G164" s="233"/>
      <c r="H164" s="233"/>
      <c r="I164" s="233"/>
      <c r="J164" s="233"/>
      <c r="K164" s="234"/>
    </row>
    <row r="165" spans="2:11" s="1" customFormat="1" ht="45" customHeight="1">
      <c r="B165" s="235"/>
      <c r="C165" s="363" t="s">
        <v>738</v>
      </c>
      <c r="D165" s="363"/>
      <c r="E165" s="363"/>
      <c r="F165" s="363"/>
      <c r="G165" s="363"/>
      <c r="H165" s="363"/>
      <c r="I165" s="363"/>
      <c r="J165" s="363"/>
      <c r="K165" s="236"/>
    </row>
    <row r="166" spans="2:11" s="1" customFormat="1" ht="17.25" customHeight="1">
      <c r="B166" s="235"/>
      <c r="C166" s="256" t="s">
        <v>666</v>
      </c>
      <c r="D166" s="256"/>
      <c r="E166" s="256"/>
      <c r="F166" s="256" t="s">
        <v>667</v>
      </c>
      <c r="G166" s="298"/>
      <c r="H166" s="299" t="s">
        <v>54</v>
      </c>
      <c r="I166" s="299" t="s">
        <v>57</v>
      </c>
      <c r="J166" s="256" t="s">
        <v>668</v>
      </c>
      <c r="K166" s="236"/>
    </row>
    <row r="167" spans="2:11" s="1" customFormat="1" ht="17.25" customHeight="1">
      <c r="B167" s="237"/>
      <c r="C167" s="258" t="s">
        <v>669</v>
      </c>
      <c r="D167" s="258"/>
      <c r="E167" s="258"/>
      <c r="F167" s="259" t="s">
        <v>670</v>
      </c>
      <c r="G167" s="300"/>
      <c r="H167" s="301"/>
      <c r="I167" s="301"/>
      <c r="J167" s="258" t="s">
        <v>671</v>
      </c>
      <c r="K167" s="238"/>
    </row>
    <row r="168" spans="2:11" s="1" customFormat="1" ht="5.25" customHeight="1">
      <c r="B168" s="266"/>
      <c r="C168" s="261"/>
      <c r="D168" s="261"/>
      <c r="E168" s="261"/>
      <c r="F168" s="261"/>
      <c r="G168" s="262"/>
      <c r="H168" s="261"/>
      <c r="I168" s="261"/>
      <c r="J168" s="261"/>
      <c r="K168" s="289"/>
    </row>
    <row r="169" spans="2:11" s="1" customFormat="1" ht="15" customHeight="1">
      <c r="B169" s="266"/>
      <c r="C169" s="243" t="s">
        <v>675</v>
      </c>
      <c r="D169" s="243"/>
      <c r="E169" s="243"/>
      <c r="F169" s="264" t="s">
        <v>672</v>
      </c>
      <c r="G169" s="243"/>
      <c r="H169" s="243" t="s">
        <v>712</v>
      </c>
      <c r="I169" s="243" t="s">
        <v>674</v>
      </c>
      <c r="J169" s="243">
        <v>120</v>
      </c>
      <c r="K169" s="289"/>
    </row>
    <row r="170" spans="2:11" s="1" customFormat="1" ht="15" customHeight="1">
      <c r="B170" s="266"/>
      <c r="C170" s="243" t="s">
        <v>721</v>
      </c>
      <c r="D170" s="243"/>
      <c r="E170" s="243"/>
      <c r="F170" s="264" t="s">
        <v>672</v>
      </c>
      <c r="G170" s="243"/>
      <c r="H170" s="243" t="s">
        <v>722</v>
      </c>
      <c r="I170" s="243" t="s">
        <v>674</v>
      </c>
      <c r="J170" s="243" t="s">
        <v>723</v>
      </c>
      <c r="K170" s="289"/>
    </row>
    <row r="171" spans="2:11" s="1" customFormat="1" ht="15" customHeight="1">
      <c r="B171" s="266"/>
      <c r="C171" s="243" t="s">
        <v>620</v>
      </c>
      <c r="D171" s="243"/>
      <c r="E171" s="243"/>
      <c r="F171" s="264" t="s">
        <v>672</v>
      </c>
      <c r="G171" s="243"/>
      <c r="H171" s="243" t="s">
        <v>739</v>
      </c>
      <c r="I171" s="243" t="s">
        <v>674</v>
      </c>
      <c r="J171" s="243" t="s">
        <v>723</v>
      </c>
      <c r="K171" s="289"/>
    </row>
    <row r="172" spans="2:11" s="1" customFormat="1" ht="15" customHeight="1">
      <c r="B172" s="266"/>
      <c r="C172" s="243" t="s">
        <v>677</v>
      </c>
      <c r="D172" s="243"/>
      <c r="E172" s="243"/>
      <c r="F172" s="264" t="s">
        <v>678</v>
      </c>
      <c r="G172" s="243"/>
      <c r="H172" s="243" t="s">
        <v>739</v>
      </c>
      <c r="I172" s="243" t="s">
        <v>674</v>
      </c>
      <c r="J172" s="243">
        <v>50</v>
      </c>
      <c r="K172" s="289"/>
    </row>
    <row r="173" spans="2:11" s="1" customFormat="1" ht="15" customHeight="1">
      <c r="B173" s="266"/>
      <c r="C173" s="243" t="s">
        <v>680</v>
      </c>
      <c r="D173" s="243"/>
      <c r="E173" s="243"/>
      <c r="F173" s="264" t="s">
        <v>672</v>
      </c>
      <c r="G173" s="243"/>
      <c r="H173" s="243" t="s">
        <v>739</v>
      </c>
      <c r="I173" s="243" t="s">
        <v>682</v>
      </c>
      <c r="J173" s="243"/>
      <c r="K173" s="289"/>
    </row>
    <row r="174" spans="2:11" s="1" customFormat="1" ht="15" customHeight="1">
      <c r="B174" s="266"/>
      <c r="C174" s="243" t="s">
        <v>691</v>
      </c>
      <c r="D174" s="243"/>
      <c r="E174" s="243"/>
      <c r="F174" s="264" t="s">
        <v>678</v>
      </c>
      <c r="G174" s="243"/>
      <c r="H174" s="243" t="s">
        <v>739</v>
      </c>
      <c r="I174" s="243" t="s">
        <v>674</v>
      </c>
      <c r="J174" s="243">
        <v>50</v>
      </c>
      <c r="K174" s="289"/>
    </row>
    <row r="175" spans="2:11" s="1" customFormat="1" ht="15" customHeight="1">
      <c r="B175" s="266"/>
      <c r="C175" s="243" t="s">
        <v>699</v>
      </c>
      <c r="D175" s="243"/>
      <c r="E175" s="243"/>
      <c r="F175" s="264" t="s">
        <v>678</v>
      </c>
      <c r="G175" s="243"/>
      <c r="H175" s="243" t="s">
        <v>739</v>
      </c>
      <c r="I175" s="243" t="s">
        <v>674</v>
      </c>
      <c r="J175" s="243">
        <v>50</v>
      </c>
      <c r="K175" s="289"/>
    </row>
    <row r="176" spans="2:11" s="1" customFormat="1" ht="15" customHeight="1">
      <c r="B176" s="266"/>
      <c r="C176" s="243" t="s">
        <v>697</v>
      </c>
      <c r="D176" s="243"/>
      <c r="E176" s="243"/>
      <c r="F176" s="264" t="s">
        <v>678</v>
      </c>
      <c r="G176" s="243"/>
      <c r="H176" s="243" t="s">
        <v>739</v>
      </c>
      <c r="I176" s="243" t="s">
        <v>674</v>
      </c>
      <c r="J176" s="243">
        <v>50</v>
      </c>
      <c r="K176" s="289"/>
    </row>
    <row r="177" spans="2:11" s="1" customFormat="1" ht="15" customHeight="1">
      <c r="B177" s="266"/>
      <c r="C177" s="243" t="s">
        <v>107</v>
      </c>
      <c r="D177" s="243"/>
      <c r="E177" s="243"/>
      <c r="F177" s="264" t="s">
        <v>672</v>
      </c>
      <c r="G177" s="243"/>
      <c r="H177" s="243" t="s">
        <v>740</v>
      </c>
      <c r="I177" s="243" t="s">
        <v>741</v>
      </c>
      <c r="J177" s="243"/>
      <c r="K177" s="289"/>
    </row>
    <row r="178" spans="2:11" s="1" customFormat="1" ht="15" customHeight="1">
      <c r="B178" s="266"/>
      <c r="C178" s="243" t="s">
        <v>57</v>
      </c>
      <c r="D178" s="243"/>
      <c r="E178" s="243"/>
      <c r="F178" s="264" t="s">
        <v>672</v>
      </c>
      <c r="G178" s="243"/>
      <c r="H178" s="243" t="s">
        <v>742</v>
      </c>
      <c r="I178" s="243" t="s">
        <v>743</v>
      </c>
      <c r="J178" s="243">
        <v>1</v>
      </c>
      <c r="K178" s="289"/>
    </row>
    <row r="179" spans="2:11" s="1" customFormat="1" ht="15" customHeight="1">
      <c r="B179" s="266"/>
      <c r="C179" s="243" t="s">
        <v>53</v>
      </c>
      <c r="D179" s="243"/>
      <c r="E179" s="243"/>
      <c r="F179" s="264" t="s">
        <v>672</v>
      </c>
      <c r="G179" s="243"/>
      <c r="H179" s="243" t="s">
        <v>744</v>
      </c>
      <c r="I179" s="243" t="s">
        <v>674</v>
      </c>
      <c r="J179" s="243">
        <v>20</v>
      </c>
      <c r="K179" s="289"/>
    </row>
    <row r="180" spans="2:11" s="1" customFormat="1" ht="15" customHeight="1">
      <c r="B180" s="266"/>
      <c r="C180" s="243" t="s">
        <v>54</v>
      </c>
      <c r="D180" s="243"/>
      <c r="E180" s="243"/>
      <c r="F180" s="264" t="s">
        <v>672</v>
      </c>
      <c r="G180" s="243"/>
      <c r="H180" s="243" t="s">
        <v>745</v>
      </c>
      <c r="I180" s="243" t="s">
        <v>674</v>
      </c>
      <c r="J180" s="243">
        <v>255</v>
      </c>
      <c r="K180" s="289"/>
    </row>
    <row r="181" spans="2:11" s="1" customFormat="1" ht="15" customHeight="1">
      <c r="B181" s="266"/>
      <c r="C181" s="243" t="s">
        <v>108</v>
      </c>
      <c r="D181" s="243"/>
      <c r="E181" s="243"/>
      <c r="F181" s="264" t="s">
        <v>672</v>
      </c>
      <c r="G181" s="243"/>
      <c r="H181" s="243" t="s">
        <v>636</v>
      </c>
      <c r="I181" s="243" t="s">
        <v>674</v>
      </c>
      <c r="J181" s="243">
        <v>10</v>
      </c>
      <c r="K181" s="289"/>
    </row>
    <row r="182" spans="2:11" s="1" customFormat="1" ht="15" customHeight="1">
      <c r="B182" s="266"/>
      <c r="C182" s="243" t="s">
        <v>109</v>
      </c>
      <c r="D182" s="243"/>
      <c r="E182" s="243"/>
      <c r="F182" s="264" t="s">
        <v>672</v>
      </c>
      <c r="G182" s="243"/>
      <c r="H182" s="243" t="s">
        <v>746</v>
      </c>
      <c r="I182" s="243" t="s">
        <v>707</v>
      </c>
      <c r="J182" s="243"/>
      <c r="K182" s="289"/>
    </row>
    <row r="183" spans="2:11" s="1" customFormat="1" ht="15" customHeight="1">
      <c r="B183" s="266"/>
      <c r="C183" s="243" t="s">
        <v>747</v>
      </c>
      <c r="D183" s="243"/>
      <c r="E183" s="243"/>
      <c r="F183" s="264" t="s">
        <v>672</v>
      </c>
      <c r="G183" s="243"/>
      <c r="H183" s="243" t="s">
        <v>748</v>
      </c>
      <c r="I183" s="243" t="s">
        <v>707</v>
      </c>
      <c r="J183" s="243"/>
      <c r="K183" s="289"/>
    </row>
    <row r="184" spans="2:11" s="1" customFormat="1" ht="15" customHeight="1">
      <c r="B184" s="266"/>
      <c r="C184" s="243" t="s">
        <v>736</v>
      </c>
      <c r="D184" s="243"/>
      <c r="E184" s="243"/>
      <c r="F184" s="264" t="s">
        <v>672</v>
      </c>
      <c r="G184" s="243"/>
      <c r="H184" s="243" t="s">
        <v>749</v>
      </c>
      <c r="I184" s="243" t="s">
        <v>707</v>
      </c>
      <c r="J184" s="243"/>
      <c r="K184" s="289"/>
    </row>
    <row r="185" spans="2:11" s="1" customFormat="1" ht="15" customHeight="1">
      <c r="B185" s="266"/>
      <c r="C185" s="243" t="s">
        <v>111</v>
      </c>
      <c r="D185" s="243"/>
      <c r="E185" s="243"/>
      <c r="F185" s="264" t="s">
        <v>678</v>
      </c>
      <c r="G185" s="243"/>
      <c r="H185" s="243" t="s">
        <v>750</v>
      </c>
      <c r="I185" s="243" t="s">
        <v>674</v>
      </c>
      <c r="J185" s="243">
        <v>50</v>
      </c>
      <c r="K185" s="289"/>
    </row>
    <row r="186" spans="2:11" s="1" customFormat="1" ht="15" customHeight="1">
      <c r="B186" s="266"/>
      <c r="C186" s="243" t="s">
        <v>751</v>
      </c>
      <c r="D186" s="243"/>
      <c r="E186" s="243"/>
      <c r="F186" s="264" t="s">
        <v>678</v>
      </c>
      <c r="G186" s="243"/>
      <c r="H186" s="243" t="s">
        <v>752</v>
      </c>
      <c r="I186" s="243" t="s">
        <v>753</v>
      </c>
      <c r="J186" s="243"/>
      <c r="K186" s="289"/>
    </row>
    <row r="187" spans="2:11" s="1" customFormat="1" ht="15" customHeight="1">
      <c r="B187" s="266"/>
      <c r="C187" s="243" t="s">
        <v>754</v>
      </c>
      <c r="D187" s="243"/>
      <c r="E187" s="243"/>
      <c r="F187" s="264" t="s">
        <v>678</v>
      </c>
      <c r="G187" s="243"/>
      <c r="H187" s="243" t="s">
        <v>755</v>
      </c>
      <c r="I187" s="243" t="s">
        <v>753</v>
      </c>
      <c r="J187" s="243"/>
      <c r="K187" s="289"/>
    </row>
    <row r="188" spans="2:11" s="1" customFormat="1" ht="15" customHeight="1">
      <c r="B188" s="266"/>
      <c r="C188" s="243" t="s">
        <v>756</v>
      </c>
      <c r="D188" s="243"/>
      <c r="E188" s="243"/>
      <c r="F188" s="264" t="s">
        <v>678</v>
      </c>
      <c r="G188" s="243"/>
      <c r="H188" s="243" t="s">
        <v>757</v>
      </c>
      <c r="I188" s="243" t="s">
        <v>753</v>
      </c>
      <c r="J188" s="243"/>
      <c r="K188" s="289"/>
    </row>
    <row r="189" spans="2:11" s="1" customFormat="1" ht="15" customHeight="1">
      <c r="B189" s="266"/>
      <c r="C189" s="302" t="s">
        <v>758</v>
      </c>
      <c r="D189" s="243"/>
      <c r="E189" s="243"/>
      <c r="F189" s="264" t="s">
        <v>678</v>
      </c>
      <c r="G189" s="243"/>
      <c r="H189" s="243" t="s">
        <v>759</v>
      </c>
      <c r="I189" s="243" t="s">
        <v>760</v>
      </c>
      <c r="J189" s="303" t="s">
        <v>761</v>
      </c>
      <c r="K189" s="289"/>
    </row>
    <row r="190" spans="2:11" s="1" customFormat="1" ht="15" customHeight="1">
      <c r="B190" s="266"/>
      <c r="C190" s="302" t="s">
        <v>42</v>
      </c>
      <c r="D190" s="243"/>
      <c r="E190" s="243"/>
      <c r="F190" s="264" t="s">
        <v>672</v>
      </c>
      <c r="G190" s="243"/>
      <c r="H190" s="240" t="s">
        <v>762</v>
      </c>
      <c r="I190" s="243" t="s">
        <v>763</v>
      </c>
      <c r="J190" s="243"/>
      <c r="K190" s="289"/>
    </row>
    <row r="191" spans="2:11" s="1" customFormat="1" ht="15" customHeight="1">
      <c r="B191" s="266"/>
      <c r="C191" s="302" t="s">
        <v>764</v>
      </c>
      <c r="D191" s="243"/>
      <c r="E191" s="243"/>
      <c r="F191" s="264" t="s">
        <v>672</v>
      </c>
      <c r="G191" s="243"/>
      <c r="H191" s="243" t="s">
        <v>765</v>
      </c>
      <c r="I191" s="243" t="s">
        <v>707</v>
      </c>
      <c r="J191" s="243"/>
      <c r="K191" s="289"/>
    </row>
    <row r="192" spans="2:11" s="1" customFormat="1" ht="15" customHeight="1">
      <c r="B192" s="266"/>
      <c r="C192" s="302" t="s">
        <v>766</v>
      </c>
      <c r="D192" s="243"/>
      <c r="E192" s="243"/>
      <c r="F192" s="264" t="s">
        <v>672</v>
      </c>
      <c r="G192" s="243"/>
      <c r="H192" s="243" t="s">
        <v>767</v>
      </c>
      <c r="I192" s="243" t="s">
        <v>707</v>
      </c>
      <c r="J192" s="243"/>
      <c r="K192" s="289"/>
    </row>
    <row r="193" spans="2:11" s="1" customFormat="1" ht="15" customHeight="1">
      <c r="B193" s="266"/>
      <c r="C193" s="302" t="s">
        <v>768</v>
      </c>
      <c r="D193" s="243"/>
      <c r="E193" s="243"/>
      <c r="F193" s="264" t="s">
        <v>678</v>
      </c>
      <c r="G193" s="243"/>
      <c r="H193" s="243" t="s">
        <v>769</v>
      </c>
      <c r="I193" s="243" t="s">
        <v>707</v>
      </c>
      <c r="J193" s="243"/>
      <c r="K193" s="289"/>
    </row>
    <row r="194" spans="2:11" s="1" customFormat="1" ht="15" customHeight="1">
      <c r="B194" s="295"/>
      <c r="C194" s="304"/>
      <c r="D194" s="275"/>
      <c r="E194" s="275"/>
      <c r="F194" s="275"/>
      <c r="G194" s="275"/>
      <c r="H194" s="275"/>
      <c r="I194" s="275"/>
      <c r="J194" s="275"/>
      <c r="K194" s="296"/>
    </row>
    <row r="195" spans="2:11" s="1" customFormat="1" ht="18.75" customHeight="1">
      <c r="B195" s="277"/>
      <c r="C195" s="287"/>
      <c r="D195" s="287"/>
      <c r="E195" s="287"/>
      <c r="F195" s="297"/>
      <c r="G195" s="287"/>
      <c r="H195" s="287"/>
      <c r="I195" s="287"/>
      <c r="J195" s="287"/>
      <c r="K195" s="277"/>
    </row>
    <row r="196" spans="2:11" s="1" customFormat="1" ht="18.75" customHeight="1">
      <c r="B196" s="277"/>
      <c r="C196" s="287"/>
      <c r="D196" s="287"/>
      <c r="E196" s="287"/>
      <c r="F196" s="297"/>
      <c r="G196" s="287"/>
      <c r="H196" s="287"/>
      <c r="I196" s="287"/>
      <c r="J196" s="287"/>
      <c r="K196" s="277"/>
    </row>
    <row r="197" spans="2:11" s="1" customFormat="1" ht="18.75" customHeight="1">
      <c r="B197" s="250"/>
      <c r="C197" s="250"/>
      <c r="D197" s="250"/>
      <c r="E197" s="250"/>
      <c r="F197" s="250"/>
      <c r="G197" s="250"/>
      <c r="H197" s="250"/>
      <c r="I197" s="250"/>
      <c r="J197" s="250"/>
      <c r="K197" s="250"/>
    </row>
    <row r="198" spans="2:11" s="1" customFormat="1" ht="12">
      <c r="B198" s="232"/>
      <c r="C198" s="233"/>
      <c r="D198" s="233"/>
      <c r="E198" s="233"/>
      <c r="F198" s="233"/>
      <c r="G198" s="233"/>
      <c r="H198" s="233"/>
      <c r="I198" s="233"/>
      <c r="J198" s="233"/>
      <c r="K198" s="234"/>
    </row>
    <row r="199" spans="2:11" s="1" customFormat="1" ht="22.2">
      <c r="B199" s="235"/>
      <c r="C199" s="363" t="s">
        <v>770</v>
      </c>
      <c r="D199" s="363"/>
      <c r="E199" s="363"/>
      <c r="F199" s="363"/>
      <c r="G199" s="363"/>
      <c r="H199" s="363"/>
      <c r="I199" s="363"/>
      <c r="J199" s="363"/>
      <c r="K199" s="236"/>
    </row>
    <row r="200" spans="2:11" s="1" customFormat="1" ht="25.5" customHeight="1">
      <c r="B200" s="235"/>
      <c r="C200" s="305" t="s">
        <v>771</v>
      </c>
      <c r="D200" s="305"/>
      <c r="E200" s="305"/>
      <c r="F200" s="305" t="s">
        <v>772</v>
      </c>
      <c r="G200" s="306"/>
      <c r="H200" s="364" t="s">
        <v>773</v>
      </c>
      <c r="I200" s="364"/>
      <c r="J200" s="364"/>
      <c r="K200" s="236"/>
    </row>
    <row r="201" spans="2:11" s="1" customFormat="1" ht="5.25" customHeight="1">
      <c r="B201" s="266"/>
      <c r="C201" s="261"/>
      <c r="D201" s="261"/>
      <c r="E201" s="261"/>
      <c r="F201" s="261"/>
      <c r="G201" s="287"/>
      <c r="H201" s="261"/>
      <c r="I201" s="261"/>
      <c r="J201" s="261"/>
      <c r="K201" s="289"/>
    </row>
    <row r="202" spans="2:11" s="1" customFormat="1" ht="15" customHeight="1">
      <c r="B202" s="266"/>
      <c r="C202" s="243" t="s">
        <v>763</v>
      </c>
      <c r="D202" s="243"/>
      <c r="E202" s="243"/>
      <c r="F202" s="264" t="s">
        <v>43</v>
      </c>
      <c r="G202" s="243"/>
      <c r="H202" s="365" t="s">
        <v>774</v>
      </c>
      <c r="I202" s="365"/>
      <c r="J202" s="365"/>
      <c r="K202" s="289"/>
    </row>
    <row r="203" spans="2:11" s="1" customFormat="1" ht="15" customHeight="1">
      <c r="B203" s="266"/>
      <c r="C203" s="243"/>
      <c r="D203" s="243"/>
      <c r="E203" s="243"/>
      <c r="F203" s="264" t="s">
        <v>44</v>
      </c>
      <c r="G203" s="243"/>
      <c r="H203" s="365" t="s">
        <v>775</v>
      </c>
      <c r="I203" s="365"/>
      <c r="J203" s="365"/>
      <c r="K203" s="289"/>
    </row>
    <row r="204" spans="2:11" s="1" customFormat="1" ht="15" customHeight="1">
      <c r="B204" s="266"/>
      <c r="C204" s="243"/>
      <c r="D204" s="243"/>
      <c r="E204" s="243"/>
      <c r="F204" s="264" t="s">
        <v>47</v>
      </c>
      <c r="G204" s="243"/>
      <c r="H204" s="365" t="s">
        <v>776</v>
      </c>
      <c r="I204" s="365"/>
      <c r="J204" s="365"/>
      <c r="K204" s="289"/>
    </row>
    <row r="205" spans="2:11" s="1" customFormat="1" ht="15" customHeight="1">
      <c r="B205" s="266"/>
      <c r="C205" s="243"/>
      <c r="D205" s="243"/>
      <c r="E205" s="243"/>
      <c r="F205" s="264" t="s">
        <v>45</v>
      </c>
      <c r="G205" s="243"/>
      <c r="H205" s="365" t="s">
        <v>777</v>
      </c>
      <c r="I205" s="365"/>
      <c r="J205" s="365"/>
      <c r="K205" s="289"/>
    </row>
    <row r="206" spans="2:11" s="1" customFormat="1" ht="15" customHeight="1">
      <c r="B206" s="266"/>
      <c r="C206" s="243"/>
      <c r="D206" s="243"/>
      <c r="E206" s="243"/>
      <c r="F206" s="264" t="s">
        <v>46</v>
      </c>
      <c r="G206" s="243"/>
      <c r="H206" s="365" t="s">
        <v>778</v>
      </c>
      <c r="I206" s="365"/>
      <c r="J206" s="365"/>
      <c r="K206" s="289"/>
    </row>
    <row r="207" spans="2:11" s="1" customFormat="1" ht="15" customHeight="1">
      <c r="B207" s="266"/>
      <c r="C207" s="243"/>
      <c r="D207" s="243"/>
      <c r="E207" s="243"/>
      <c r="F207" s="264"/>
      <c r="G207" s="243"/>
      <c r="H207" s="243"/>
      <c r="I207" s="243"/>
      <c r="J207" s="243"/>
      <c r="K207" s="289"/>
    </row>
    <row r="208" spans="2:11" s="1" customFormat="1" ht="15" customHeight="1">
      <c r="B208" s="266"/>
      <c r="C208" s="243" t="s">
        <v>719</v>
      </c>
      <c r="D208" s="243"/>
      <c r="E208" s="243"/>
      <c r="F208" s="264" t="s">
        <v>79</v>
      </c>
      <c r="G208" s="243"/>
      <c r="H208" s="365" t="s">
        <v>779</v>
      </c>
      <c r="I208" s="365"/>
      <c r="J208" s="365"/>
      <c r="K208" s="289"/>
    </row>
    <row r="209" spans="2:11" s="1" customFormat="1" ht="15" customHeight="1">
      <c r="B209" s="266"/>
      <c r="C209" s="243"/>
      <c r="D209" s="243"/>
      <c r="E209" s="243"/>
      <c r="F209" s="264" t="s">
        <v>616</v>
      </c>
      <c r="G209" s="243"/>
      <c r="H209" s="365" t="s">
        <v>617</v>
      </c>
      <c r="I209" s="365"/>
      <c r="J209" s="365"/>
      <c r="K209" s="289"/>
    </row>
    <row r="210" spans="2:11" s="1" customFormat="1" ht="15" customHeight="1">
      <c r="B210" s="266"/>
      <c r="C210" s="243"/>
      <c r="D210" s="243"/>
      <c r="E210" s="243"/>
      <c r="F210" s="264" t="s">
        <v>614</v>
      </c>
      <c r="G210" s="243"/>
      <c r="H210" s="365" t="s">
        <v>780</v>
      </c>
      <c r="I210" s="365"/>
      <c r="J210" s="365"/>
      <c r="K210" s="289"/>
    </row>
    <row r="211" spans="2:11" s="1" customFormat="1" ht="15" customHeight="1">
      <c r="B211" s="307"/>
      <c r="C211" s="243"/>
      <c r="D211" s="243"/>
      <c r="E211" s="243"/>
      <c r="F211" s="264" t="s">
        <v>85</v>
      </c>
      <c r="G211" s="302"/>
      <c r="H211" s="366" t="s">
        <v>618</v>
      </c>
      <c r="I211" s="366"/>
      <c r="J211" s="366"/>
      <c r="K211" s="308"/>
    </row>
    <row r="212" spans="2:11" s="1" customFormat="1" ht="15" customHeight="1">
      <c r="B212" s="307"/>
      <c r="C212" s="243"/>
      <c r="D212" s="243"/>
      <c r="E212" s="243"/>
      <c r="F212" s="264" t="s">
        <v>89</v>
      </c>
      <c r="G212" s="302"/>
      <c r="H212" s="366" t="s">
        <v>88</v>
      </c>
      <c r="I212" s="366"/>
      <c r="J212" s="366"/>
      <c r="K212" s="308"/>
    </row>
    <row r="213" spans="2:11" s="1" customFormat="1" ht="15" customHeight="1">
      <c r="B213" s="307"/>
      <c r="C213" s="243"/>
      <c r="D213" s="243"/>
      <c r="E213" s="243"/>
      <c r="F213" s="264"/>
      <c r="G213" s="302"/>
      <c r="H213" s="293"/>
      <c r="I213" s="293"/>
      <c r="J213" s="293"/>
      <c r="K213" s="308"/>
    </row>
    <row r="214" spans="2:11" s="1" customFormat="1" ht="15" customHeight="1">
      <c r="B214" s="307"/>
      <c r="C214" s="243" t="s">
        <v>743</v>
      </c>
      <c r="D214" s="243"/>
      <c r="E214" s="243"/>
      <c r="F214" s="264">
        <v>1</v>
      </c>
      <c r="G214" s="302"/>
      <c r="H214" s="366" t="s">
        <v>781</v>
      </c>
      <c r="I214" s="366"/>
      <c r="J214" s="366"/>
      <c r="K214" s="308"/>
    </row>
    <row r="215" spans="2:11" s="1" customFormat="1" ht="15" customHeight="1">
      <c r="B215" s="307"/>
      <c r="C215" s="243"/>
      <c r="D215" s="243"/>
      <c r="E215" s="243"/>
      <c r="F215" s="264">
        <v>2</v>
      </c>
      <c r="G215" s="302"/>
      <c r="H215" s="366" t="s">
        <v>782</v>
      </c>
      <c r="I215" s="366"/>
      <c r="J215" s="366"/>
      <c r="K215" s="308"/>
    </row>
    <row r="216" spans="2:11" s="1" customFormat="1" ht="15" customHeight="1">
      <c r="B216" s="307"/>
      <c r="C216" s="243"/>
      <c r="D216" s="243"/>
      <c r="E216" s="243"/>
      <c r="F216" s="264">
        <v>3</v>
      </c>
      <c r="G216" s="302"/>
      <c r="H216" s="366" t="s">
        <v>783</v>
      </c>
      <c r="I216" s="366"/>
      <c r="J216" s="366"/>
      <c r="K216" s="308"/>
    </row>
    <row r="217" spans="2:11" s="1" customFormat="1" ht="15" customHeight="1">
      <c r="B217" s="307"/>
      <c r="C217" s="243"/>
      <c r="D217" s="243"/>
      <c r="E217" s="243"/>
      <c r="F217" s="264">
        <v>4</v>
      </c>
      <c r="G217" s="302"/>
      <c r="H217" s="366" t="s">
        <v>784</v>
      </c>
      <c r="I217" s="366"/>
      <c r="J217" s="366"/>
      <c r="K217" s="308"/>
    </row>
    <row r="218" spans="2:11" s="1" customFormat="1" ht="12.75" customHeight="1">
      <c r="B218" s="309"/>
      <c r="C218" s="310"/>
      <c r="D218" s="310"/>
      <c r="E218" s="310"/>
      <c r="F218" s="310"/>
      <c r="G218" s="310"/>
      <c r="H218" s="310"/>
      <c r="I218" s="310"/>
      <c r="J218" s="310"/>
      <c r="K218" s="311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 300 - Úprava vodovodu ...</vt:lpstr>
      <vt:lpstr>VRN - Vedlejší rozpočtové...</vt:lpstr>
      <vt:lpstr>ON - Ostatní náklady</vt:lpstr>
      <vt:lpstr>Pokyny pro vyplnění</vt:lpstr>
      <vt:lpstr>'ON - Ostatní náklady'!Názvy_tisku</vt:lpstr>
      <vt:lpstr>'Rekapitulace stavby'!Názvy_tisku</vt:lpstr>
      <vt:lpstr>'SO 300 - Úprava vodovodu ...'!Názvy_tisku</vt:lpstr>
      <vt:lpstr>'VRN - Vedlejší rozpočtové...'!Názvy_tisku</vt:lpstr>
      <vt:lpstr>'ON - Ostatní náklady'!Oblast_tisku</vt:lpstr>
      <vt:lpstr>'Pokyny pro vyplnění'!Oblast_tisku</vt:lpstr>
      <vt:lpstr>'Rekapitulace stavby'!Oblast_tisku</vt:lpstr>
      <vt:lpstr>'SO 300 - Úprava vodovodu ...'!Oblast_tisku</vt:lpstr>
      <vt:lpstr>'VRN - Vedlejší rozpočtové...'!Oblast_tisku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DESKTOP-J33P4EN\Katka</dc:creator>
  <cp:lastModifiedBy>Katka</cp:lastModifiedBy>
  <dcterms:created xsi:type="dcterms:W3CDTF">2023-02-16T07:07:01Z</dcterms:created>
  <dcterms:modified xsi:type="dcterms:W3CDTF">2023-02-16T07:08:09Z</dcterms:modified>
</cp:coreProperties>
</file>